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Committees\RAC\2017-2018\Instructional Equipment Requests\"/>
    </mc:Choice>
  </mc:AlternateContent>
  <bookViews>
    <workbookView xWindow="120" yWindow="60" windowWidth="15180" windowHeight="9345"/>
  </bookViews>
  <sheets>
    <sheet name="Sheet1" sheetId="1" r:id="rId1"/>
  </sheets>
  <definedNames>
    <definedName name="_xlnm.Print_Area" localSheetId="0">Sheet1!$A$1:$N$38</definedName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E28" i="1" l="1"/>
  <c r="H28" i="1" s="1"/>
  <c r="H27" i="1"/>
  <c r="F27" i="1"/>
  <c r="H29" i="1"/>
  <c r="F30" i="1"/>
  <c r="H30" i="1"/>
  <c r="F31" i="1"/>
  <c r="H31" i="1" s="1"/>
  <c r="F32" i="1"/>
  <c r="H32" i="1" s="1"/>
  <c r="F33" i="1"/>
  <c r="H33" i="1" s="1"/>
  <c r="F34" i="1"/>
  <c r="H34" i="1" s="1"/>
  <c r="F35" i="1"/>
  <c r="H35" i="1" s="1"/>
  <c r="F26" i="1"/>
  <c r="H26" i="1" s="1"/>
  <c r="N6" i="1" l="1"/>
  <c r="F6" i="1"/>
  <c r="H6" i="1" s="1"/>
  <c r="N7" i="1"/>
  <c r="F7" i="1"/>
  <c r="H7" i="1" s="1"/>
  <c r="F19" i="1"/>
  <c r="H19" i="1" s="1"/>
  <c r="F18" i="1"/>
  <c r="F14" i="1"/>
  <c r="G12" i="1"/>
  <c r="F12" i="1"/>
  <c r="F17" i="1"/>
  <c r="F16" i="1"/>
  <c r="F15" i="1"/>
  <c r="F13" i="1"/>
  <c r="F10" i="1"/>
  <c r="F9" i="1"/>
  <c r="F8" i="1"/>
  <c r="F24" i="1"/>
  <c r="H24" i="1" s="1"/>
  <c r="F25" i="1"/>
  <c r="H25" i="1" s="1"/>
  <c r="F23" i="1"/>
  <c r="H23" i="1" s="1"/>
  <c r="F22" i="1"/>
  <c r="H22" i="1" s="1"/>
  <c r="F21" i="1"/>
  <c r="H21" i="1" s="1"/>
  <c r="F20" i="1"/>
  <c r="H20" i="1" s="1"/>
  <c r="H16" i="1" l="1"/>
  <c r="N28" i="1" l="1"/>
  <c r="N27" i="1"/>
  <c r="N26" i="1"/>
  <c r="N25" i="1"/>
  <c r="N24" i="1"/>
  <c r="G37" i="1" l="1"/>
  <c r="F37" i="1"/>
  <c r="E37" i="1"/>
  <c r="N35" i="1"/>
  <c r="N18" i="1"/>
  <c r="N17" i="1"/>
  <c r="N16" i="1"/>
  <c r="N15" i="1"/>
  <c r="N14" i="1"/>
  <c r="N13" i="1"/>
  <c r="N12" i="1"/>
  <c r="N11" i="1"/>
  <c r="N10" i="1"/>
  <c r="N9" i="1"/>
  <c r="N8" i="1"/>
  <c r="N23" i="1"/>
  <c r="N22" i="1"/>
  <c r="N21" i="1"/>
  <c r="N20" i="1"/>
  <c r="N19" i="1"/>
  <c r="N34" i="1"/>
  <c r="N33" i="1"/>
  <c r="N32" i="1"/>
  <c r="N31" i="1"/>
  <c r="N30" i="1"/>
  <c r="N29" i="1"/>
  <c r="B6" i="1" l="1"/>
  <c r="B7" i="1"/>
  <c r="H18" i="1"/>
  <c r="H17" i="1"/>
  <c r="H15" i="1"/>
  <c r="H14" i="1"/>
  <c r="H13" i="1"/>
  <c r="H12" i="1"/>
  <c r="H11" i="1"/>
  <c r="H10" i="1"/>
  <c r="H9" i="1"/>
  <c r="H8" i="1"/>
  <c r="H37" i="1" l="1"/>
  <c r="B26" i="1"/>
  <c r="B34" i="1" l="1"/>
  <c r="B8" i="1"/>
  <c r="B31" i="1"/>
  <c r="B23" i="1"/>
  <c r="B9" i="1"/>
  <c r="B18" i="1"/>
  <c r="B14" i="1"/>
  <c r="B10" i="1"/>
  <c r="B24" i="1"/>
  <c r="B12" i="1"/>
  <c r="B35" i="1"/>
  <c r="B11" i="1"/>
  <c r="B17" i="1"/>
  <c r="B13" i="1"/>
  <c r="B16" i="1"/>
  <c r="B15" i="1"/>
  <c r="B28" i="1"/>
  <c r="B32" i="1"/>
  <c r="B20" i="1"/>
  <c r="B30" i="1"/>
  <c r="B22" i="1"/>
  <c r="B27" i="1"/>
  <c r="B19" i="1"/>
  <c r="B25" i="1"/>
  <c r="B29" i="1"/>
  <c r="B33" i="1"/>
  <c r="B21" i="1"/>
</calcChain>
</file>

<file path=xl/sharedStrings.xml><?xml version="1.0" encoding="utf-8"?>
<sst xmlns="http://schemas.openxmlformats.org/spreadsheetml/2006/main" count="121" uniqueCount="94">
  <si>
    <t>Total Cost</t>
  </si>
  <si>
    <t>(0-10 pts)</t>
  </si>
  <si>
    <t>(0 to 10 pts)</t>
  </si>
  <si>
    <t>(0-5 pts)</t>
  </si>
  <si>
    <t>(0 to 5 pts)</t>
  </si>
  <si>
    <t>Item Request #</t>
  </si>
  <si>
    <t>Rubric-Based Ranking</t>
  </si>
  <si>
    <t>Outcomes</t>
  </si>
  <si>
    <t>CLICK ITEM # TO DISPLAY REQUEST FORM</t>
  </si>
  <si>
    <t>Rubric Total</t>
  </si>
  <si>
    <t>RANKING WILL BE AUTOMATICALLY CALCULATED BASED ON RUBRIC TOTAL; DUPLICATES ARE ALLOWED</t>
  </si>
  <si>
    <t>COSTS</t>
  </si>
  <si>
    <t xml:space="preserve">     COMMITTEE MEMBER NAME:</t>
  </si>
  <si>
    <t>E N T E R   N A M E   H E R E</t>
  </si>
  <si>
    <t>Fall-01</t>
  </si>
  <si>
    <t>Fall-02</t>
  </si>
  <si>
    <t>Fall-03</t>
  </si>
  <si>
    <t>Fall-04</t>
  </si>
  <si>
    <t>Fall-05</t>
  </si>
  <si>
    <t>Fall-06</t>
  </si>
  <si>
    <t>Fall-07</t>
  </si>
  <si>
    <t>Fall-08</t>
  </si>
  <si>
    <t>Fall-09</t>
  </si>
  <si>
    <t>Fall-10</t>
  </si>
  <si>
    <t>Fall-11</t>
  </si>
  <si>
    <t>Fall-12</t>
  </si>
  <si>
    <t>Fall-13</t>
  </si>
  <si>
    <t>Fall-14</t>
  </si>
  <si>
    <t>Fall-15</t>
  </si>
  <si>
    <t>Fall-16</t>
  </si>
  <si>
    <t>Fall-17</t>
  </si>
  <si>
    <t>Fall-18</t>
  </si>
  <si>
    <t>Fall-19</t>
  </si>
  <si>
    <t>Fall-20</t>
  </si>
  <si>
    <t>Fall-21</t>
  </si>
  <si>
    <t>Fall-22</t>
  </si>
  <si>
    <t>Fall-23</t>
  </si>
  <si>
    <t>Fall-24</t>
  </si>
  <si>
    <t>Fall-25</t>
  </si>
  <si>
    <t>Fall-26</t>
  </si>
  <si>
    <t>Fall-27</t>
  </si>
  <si>
    <t>Fall-28</t>
  </si>
  <si>
    <t>Fall-29</t>
  </si>
  <si>
    <t>Fall-30</t>
  </si>
  <si>
    <t>Item Description</t>
  </si>
  <si>
    <t>Division</t>
  </si>
  <si>
    <t>Subtotal</t>
  </si>
  <si>
    <t>Tax</t>
  </si>
  <si>
    <t>Shipping - Installation - Other</t>
  </si>
  <si>
    <t>CLICK HERE TO DISPLAY INSTRUCTIONAL EQUIPMENT RUBRIC</t>
  </si>
  <si>
    <r>
      <t xml:space="preserve">Educational Items: </t>
    </r>
    <r>
      <rPr>
        <b/>
        <sz val="10"/>
        <rFont val="Times New Roman"/>
        <family val="1"/>
      </rPr>
      <t>Programmatic Impact &amp; Institutional Support</t>
    </r>
  </si>
  <si>
    <t>Teaching &amp; Learning</t>
  </si>
  <si>
    <t>(35 pts max)</t>
  </si>
  <si>
    <t>TOTALS</t>
  </si>
  <si>
    <t>RANKINGS DUE TO ADMIN SERVICES OFFICE BY JAN. 19</t>
  </si>
  <si>
    <t>Global Map Set for Geography Classroom</t>
  </si>
  <si>
    <t>MSEPS</t>
  </si>
  <si>
    <t>AGI Physical Geology Printed Lab Manuals</t>
  </si>
  <si>
    <t>Augmented Reality Sandbox Equipment</t>
  </si>
  <si>
    <t>EMS Training Equipment</t>
  </si>
  <si>
    <t>Rotary Fermentation Oak Casks (Qty: 2)</t>
  </si>
  <si>
    <t>Molecular Model Kits (Qty: 20)</t>
  </si>
  <si>
    <t>Periodic Tables for Science Classes (Qty: 5)</t>
  </si>
  <si>
    <t>Organic Chemistry Equipment (Qty: 20)</t>
  </si>
  <si>
    <t>Anthropology Lab Equipment</t>
  </si>
  <si>
    <t>CATSS</t>
  </si>
  <si>
    <t>Library Provided Wi-Fi Mobile Hotspots/Service Fees for Student Checkout</t>
  </si>
  <si>
    <t>Hybrid/Electric/Fuel Cell Vehicle Hand and Diagnostic Tool Sets (Qty:  4)</t>
  </si>
  <si>
    <t>Robotic Welding Education Cell</t>
  </si>
  <si>
    <t>Plasma Torch Assembly</t>
  </si>
  <si>
    <t>Video Recording &amp; Editing Equipment</t>
  </si>
  <si>
    <t>A&amp;H</t>
  </si>
  <si>
    <t>Magnetic Whiteboard</t>
  </si>
  <si>
    <t>Performance Surfacing for Dance Department</t>
  </si>
  <si>
    <t>Drawing Tables and Chairs for Art Studio</t>
  </si>
  <si>
    <t>incl.</t>
  </si>
  <si>
    <t>BHAWK</t>
  </si>
  <si>
    <t>LED Pace Clocks/Time Clocks (Qty: 3)</t>
  </si>
  <si>
    <t>Positions are Ranked 1 - 30 With 1 Having the Highest Priority</t>
  </si>
  <si>
    <t>Stainless Steel Tanks w/Accessories (Qty: 4)</t>
  </si>
  <si>
    <t>Fourier Transform Infrared Spectrometer</t>
  </si>
  <si>
    <t>Hardness Tester, Muffle Furnace, Instron Update and Calibration</t>
  </si>
  <si>
    <t>Literature/Sheet Music for Performing Ensembles (Music Priority: 1)</t>
  </si>
  <si>
    <t>String Instruments (Qty: 5) and Bass Bows (Qty: 3) (Music Priority: 2)</t>
  </si>
  <si>
    <t>Instrument Storage Cabinets (Music Priority: 3)</t>
  </si>
  <si>
    <t>Commedia Dell'Arte Comedy Masks (Theater Priority: 1)</t>
  </si>
  <si>
    <t>Flammables Cabinet (Theater Priority: 2)</t>
  </si>
  <si>
    <t>Countryman Isomax 2 w/Shure Wireless Microphone (Qty: 6) (Theater Priority: 3)</t>
  </si>
  <si>
    <t>Microphones for Band and Orchestra Performances (Theater Priority: 4)</t>
  </si>
  <si>
    <t>Microphones for Perf. Arts (Theater Priority: 5)</t>
  </si>
  <si>
    <t>Countryman Isomax 2 w/XLR Connectors Microphone (Qty: 6) (Theater Priority: 6)</t>
  </si>
  <si>
    <t>Prepared by SLM 12/4/17</t>
  </si>
  <si>
    <t>Total Cost of Ownership</t>
  </si>
  <si>
    <t>LPC Mission &amp; Planning Priorities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</si>
</sst>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sz val="14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u/>
      <sz val="16"/>
      <color theme="10"/>
      <name val="Times New Roman"/>
      <family val="1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u/>
      <sz val="10"/>
      <name val="Arial Black"/>
      <family val="2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rial Black"/>
      <family val="2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u/>
      <sz val="16"/>
      <color theme="10"/>
      <name val="Arial"/>
      <family val="2"/>
    </font>
    <font>
      <b/>
      <u/>
      <sz val="16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33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8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4" fontId="5" fillId="0" borderId="0" xfId="1" applyNumberFormat="1" applyFont="1" applyAlignment="1">
      <alignment horizontal="right"/>
    </xf>
    <xf numFmtId="0" fontId="10" fillId="0" borderId="0" xfId="0" applyFont="1" applyAlignment="1"/>
    <xf numFmtId="0" fontId="10" fillId="0" borderId="0" xfId="0" applyFont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19" fillId="0" borderId="0" xfId="0" applyNumberFormat="1" applyFont="1"/>
    <xf numFmtId="0" fontId="19" fillId="0" borderId="0" xfId="0" applyFont="1"/>
    <xf numFmtId="0" fontId="6" fillId="0" borderId="16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2" fontId="0" fillId="0" borderId="0" xfId="0" applyNumberFormat="1" applyFill="1" applyAlignment="1">
      <alignment horizontal="left" vertical="top"/>
    </xf>
    <xf numFmtId="0" fontId="13" fillId="3" borderId="11" xfId="0" applyFont="1" applyFill="1" applyBorder="1" applyAlignment="1">
      <alignment vertical="top" wrapText="1"/>
    </xf>
    <xf numFmtId="0" fontId="13" fillId="3" borderId="13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0" fontId="24" fillId="0" borderId="0" xfId="0" applyFont="1"/>
    <xf numFmtId="0" fontId="22" fillId="3" borderId="5" xfId="3" applyNumberFormat="1" applyFont="1" applyFill="1" applyBorder="1" applyAlignment="1">
      <alignment horizontal="center" vertical="top"/>
    </xf>
    <xf numFmtId="4" fontId="22" fillId="0" borderId="5" xfId="0" applyNumberFormat="1" applyFont="1" applyBorder="1" applyAlignment="1">
      <alignment vertical="top"/>
    </xf>
    <xf numFmtId="0" fontId="8" fillId="5" borderId="5" xfId="0" applyFont="1" applyFill="1" applyBorder="1" applyAlignment="1">
      <alignment vertical="top"/>
    </xf>
    <xf numFmtId="0" fontId="11" fillId="3" borderId="21" xfId="2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vertical="top"/>
    </xf>
    <xf numFmtId="0" fontId="3" fillId="0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4" fontId="22" fillId="0" borderId="16" xfId="0" applyNumberFormat="1" applyFont="1" applyBorder="1" applyAlignment="1">
      <alignment vertical="top"/>
    </xf>
    <xf numFmtId="4" fontId="22" fillId="0" borderId="16" xfId="0" applyNumberFormat="1" applyFont="1" applyBorder="1" applyAlignment="1">
      <alignment vertical="top"/>
    </xf>
    <xf numFmtId="4" fontId="22" fillId="0" borderId="23" xfId="0" applyNumberFormat="1" applyFont="1" applyBorder="1" applyAlignment="1">
      <alignment vertical="top"/>
    </xf>
    <xf numFmtId="0" fontId="13" fillId="0" borderId="1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vertical="top" wrapText="1"/>
    </xf>
    <xf numFmtId="44" fontId="13" fillId="0" borderId="19" xfId="0" applyNumberFormat="1" applyFont="1" applyBorder="1" applyAlignment="1">
      <alignment wrapText="1"/>
    </xf>
    <xf numFmtId="0" fontId="4" fillId="3" borderId="23" xfId="0" applyFont="1" applyFill="1" applyBorder="1" applyAlignment="1">
      <alignment horizontal="center"/>
    </xf>
    <xf numFmtId="0" fontId="8" fillId="3" borderId="23" xfId="0" applyNumberFormat="1" applyFont="1" applyFill="1" applyBorder="1" applyAlignment="1" applyProtection="1">
      <alignment vertical="top"/>
    </xf>
    <xf numFmtId="44" fontId="13" fillId="0" borderId="24" xfId="0" applyNumberFormat="1" applyFont="1" applyBorder="1" applyAlignment="1">
      <alignment wrapText="1"/>
    </xf>
    <xf numFmtId="0" fontId="6" fillId="0" borderId="2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vertical="top" wrapText="1"/>
    </xf>
    <xf numFmtId="0" fontId="13" fillId="0" borderId="18" xfId="0" applyFont="1" applyBorder="1" applyAlignment="1">
      <alignment horizontal="left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wrapText="1"/>
    </xf>
    <xf numFmtId="4" fontId="22" fillId="0" borderId="5" xfId="0" applyNumberFormat="1" applyFont="1" applyBorder="1" applyAlignment="1">
      <alignment horizontal="right" vertical="top"/>
    </xf>
    <xf numFmtId="0" fontId="12" fillId="0" borderId="25" xfId="2" applyFont="1" applyBorder="1" applyAlignment="1">
      <alignment horizontal="center" vertical="top" wrapText="1"/>
    </xf>
    <xf numFmtId="0" fontId="26" fillId="0" borderId="0" xfId="0" applyFont="1" applyFill="1" applyBorder="1" applyAlignment="1">
      <alignment vertical="top" wrapText="1"/>
    </xf>
    <xf numFmtId="4" fontId="22" fillId="0" borderId="26" xfId="0" applyNumberFormat="1" applyFont="1" applyBorder="1" applyAlignment="1">
      <alignment vertical="top"/>
    </xf>
    <xf numFmtId="4" fontId="22" fillId="0" borderId="27" xfId="0" applyNumberFormat="1" applyFont="1" applyBorder="1" applyAlignment="1">
      <alignment vertical="top"/>
    </xf>
    <xf numFmtId="4" fontId="22" fillId="0" borderId="28" xfId="0" applyNumberFormat="1" applyFont="1" applyBorder="1" applyAlignment="1">
      <alignment vertical="top"/>
    </xf>
    <xf numFmtId="4" fontId="22" fillId="0" borderId="29" xfId="0" applyNumberFormat="1" applyFont="1" applyBorder="1" applyAlignment="1">
      <alignment vertical="top"/>
    </xf>
    <xf numFmtId="4" fontId="22" fillId="0" borderId="30" xfId="0" applyNumberFormat="1" applyFont="1" applyBorder="1" applyAlignment="1">
      <alignment vertical="top"/>
    </xf>
    <xf numFmtId="0" fontId="23" fillId="0" borderId="29" xfId="0" applyFont="1" applyBorder="1" applyAlignment="1">
      <alignment vertical="top" wrapText="1"/>
    </xf>
    <xf numFmtId="0" fontId="27" fillId="0" borderId="16" xfId="2" applyFont="1" applyBorder="1" applyAlignment="1">
      <alignment horizontal="center" vertical="top"/>
    </xf>
    <xf numFmtId="0" fontId="27" fillId="0" borderId="16" xfId="2" applyFont="1" applyBorder="1" applyAlignment="1">
      <alignment horizontal="center" vertical="top" wrapText="1"/>
    </xf>
    <xf numFmtId="44" fontId="13" fillId="0" borderId="20" xfId="0" applyNumberFormat="1" applyFont="1" applyBorder="1" applyAlignment="1">
      <alignment wrapText="1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8" fillId="0" borderId="18" xfId="0" applyFont="1" applyBorder="1" applyAlignment="1">
      <alignment horizontal="right" wrapText="1"/>
    </xf>
    <xf numFmtId="0" fontId="18" fillId="0" borderId="3" xfId="0" applyFont="1" applyBorder="1" applyAlignment="1">
      <alignment horizontal="right" wrapText="1"/>
    </xf>
    <xf numFmtId="0" fontId="17" fillId="2" borderId="10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1" fillId="7" borderId="3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right" vertical="center"/>
    </xf>
    <xf numFmtId="0" fontId="28" fillId="4" borderId="17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28" fillId="4" borderId="22" xfId="2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166688</xdr:colOff>
      <xdr:row>0</xdr:row>
      <xdr:rowOff>457199</xdr:rowOff>
    </xdr:from>
    <xdr:to>
      <xdr:col>13</xdr:col>
      <xdr:colOff>381002</xdr:colOff>
      <xdr:row>3</xdr:row>
      <xdr:rowOff>180975</xdr:rowOff>
    </xdr:to>
    <xdr:cxnSp macro="">
      <xdr:nvCxnSpPr>
        <xdr:cNvPr id="5" name="Elbow Connector 4"/>
        <xdr:cNvCxnSpPr/>
      </xdr:nvCxnSpPr>
      <xdr:spPr>
        <a:xfrm rot="10800000" flipV="1">
          <a:off x="1004888" y="457199"/>
          <a:ext cx="16406814" cy="1247776"/>
        </a:xfrm>
        <a:prstGeom prst="bentConnector2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152400</xdr:rowOff>
    </xdr:from>
    <xdr:to>
      <xdr:col>2</xdr:col>
      <xdr:colOff>0</xdr:colOff>
      <xdr:row>3</xdr:row>
      <xdr:rowOff>1000125</xdr:rowOff>
    </xdr:to>
    <xdr:sp macro="" textlink="">
      <xdr:nvSpPr>
        <xdr:cNvPr id="6" name="Oval 5"/>
        <xdr:cNvSpPr/>
      </xdr:nvSpPr>
      <xdr:spPr>
        <a:xfrm>
          <a:off x="981075" y="1676400"/>
          <a:ext cx="676275" cy="847725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338137</xdr:colOff>
      <xdr:row>0</xdr:row>
      <xdr:rowOff>438150</xdr:rowOff>
    </xdr:from>
    <xdr:to>
      <xdr:col>13</xdr:col>
      <xdr:colOff>361951</xdr:colOff>
      <xdr:row>3</xdr:row>
      <xdr:rowOff>209550</xdr:rowOff>
    </xdr:to>
    <xdr:cxnSp macro="">
      <xdr:nvCxnSpPr>
        <xdr:cNvPr id="7" name="Straight Connector 6"/>
        <xdr:cNvCxnSpPr>
          <a:endCxn id="3" idx="0"/>
        </xdr:cNvCxnSpPr>
      </xdr:nvCxnSpPr>
      <xdr:spPr>
        <a:xfrm flipH="1">
          <a:off x="15016162" y="438150"/>
          <a:ext cx="23814" cy="129540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19049</xdr:colOff>
      <xdr:row>3</xdr:row>
      <xdr:rowOff>209550</xdr:rowOff>
    </xdr:from>
    <xdr:to>
      <xdr:col>14</xdr:col>
      <xdr:colOff>0</xdr:colOff>
      <xdr:row>3</xdr:row>
      <xdr:rowOff>914400</xdr:rowOff>
    </xdr:to>
    <xdr:sp macro="" textlink="">
      <xdr:nvSpPr>
        <xdr:cNvPr id="3" name="Oval 2"/>
        <xdr:cNvSpPr/>
      </xdr:nvSpPr>
      <xdr:spPr>
        <a:xfrm>
          <a:off x="14697074" y="1733550"/>
          <a:ext cx="638176" cy="7048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rapevine.laspositascollege.edu/pbc/documents/Fall-26EMSStudentTrainingEquipment.pdf" TargetMode="External"/><Relationship Id="rId13" Type="http://schemas.openxmlformats.org/officeDocument/2006/relationships/hyperlink" Target="http://grapevine.laspositascollege.edu/pbc/documents/Fall-15AnthropologyLaboratoryEquipment.pdf" TargetMode="External"/><Relationship Id="rId18" Type="http://schemas.openxmlformats.org/officeDocument/2006/relationships/hyperlink" Target="http://grapevine.laspositascollege.edu/pbc/documents/Fall-04DrawingTablesandChairsforArtStudio.pdf" TargetMode="External"/><Relationship Id="rId26" Type="http://schemas.openxmlformats.org/officeDocument/2006/relationships/hyperlink" Target="http://grapevine.laspositascollege.edu/pbc/documents/Fall-12ShureBetaMicrophonesforPerfArts.pdf" TargetMode="External"/><Relationship Id="rId3" Type="http://schemas.openxmlformats.org/officeDocument/2006/relationships/hyperlink" Target="http://grapevine.laspositascollege.edu/pbc/documents/Fall-21AGIPhysicalGeologyLabManuals.pdf" TargetMode="External"/><Relationship Id="rId21" Type="http://schemas.openxmlformats.org/officeDocument/2006/relationships/hyperlink" Target="http://grapevine.laspositascollege.edu/pbc/documents/Fall-07InstrumentStorageCabinets.pdf" TargetMode="External"/><Relationship Id="rId7" Type="http://schemas.openxmlformats.org/officeDocument/2006/relationships/hyperlink" Target="http://grapevine.laspositascollege.edu/pbc/documents/Fall-25HardnessTesterThermoInstron.pdf" TargetMode="External"/><Relationship Id="rId12" Type="http://schemas.openxmlformats.org/officeDocument/2006/relationships/hyperlink" Target="http://grapevine.laspositascollege.edu/pbc/documents/Fall-14LEDPaceClocksTimeClock.pdf" TargetMode="External"/><Relationship Id="rId17" Type="http://schemas.openxmlformats.org/officeDocument/2006/relationships/hyperlink" Target="http://grapevine.laspositascollege.edu/pbc/documents/Fall-03PerformanceSurfacingforDance.pdf" TargetMode="External"/><Relationship Id="rId25" Type="http://schemas.openxmlformats.org/officeDocument/2006/relationships/hyperlink" Target="http://grapevine.laspositascollege.edu/pbc/documents/Fall-11ShureMicrophonesforBandandOrchestra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grapevine.laspositascollege.edu/pbc/documents/Fall-20GlobalMapSetforGeography.pdf" TargetMode="External"/><Relationship Id="rId16" Type="http://schemas.openxmlformats.org/officeDocument/2006/relationships/hyperlink" Target="http://grapevine.laspositascollege.edu/pbc/documents/Fall-18RoboticWeldingEducationCell.pdf" TargetMode="External"/><Relationship Id="rId20" Type="http://schemas.openxmlformats.org/officeDocument/2006/relationships/hyperlink" Target="http://grapevine.laspositascollege.edu/pbc/documents/Fall-06StringInstrumentsandBassBows.pdf" TargetMode="External"/><Relationship Id="rId29" Type="http://schemas.openxmlformats.org/officeDocument/2006/relationships/hyperlink" Target="http://grapevine.laspositascollege.edu/pbc/documents/Fall-02RadioLasPositasVideoEquipment.pdf" TargetMode="External"/><Relationship Id="rId1" Type="http://schemas.openxmlformats.org/officeDocument/2006/relationships/hyperlink" Target="http://grapevine.laspositascollege.edu/pbc/documents/Fall-19PlasmaTorchAssembly.pdf" TargetMode="External"/><Relationship Id="rId6" Type="http://schemas.openxmlformats.org/officeDocument/2006/relationships/hyperlink" Target="http://grapevine.laspositascollege.edu/pbc/documents/Fall-24FermentionOakCasks.pdf" TargetMode="External"/><Relationship Id="rId11" Type="http://schemas.openxmlformats.org/officeDocument/2006/relationships/hyperlink" Target="http://grapevine.laspositascollege.edu/pbc/documents/Fall-29OrganicChemistryEquipment.pdf" TargetMode="External"/><Relationship Id="rId24" Type="http://schemas.openxmlformats.org/officeDocument/2006/relationships/hyperlink" Target="http://grapevine.laspositascollege.edu/pbc/documents/Fall-10CountrymanIsomaxShureWirelessMicrophone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grapevine.laspositascollege.edu/pbc/documents/Fall-23FloatingLidandTanks.pdf" TargetMode="External"/><Relationship Id="rId15" Type="http://schemas.openxmlformats.org/officeDocument/2006/relationships/hyperlink" Target="http://grapevine.laspositascollege.edu/pbc/documents/Fall-17HybricElectricFuelCellVehicleHandandDiagnostic.pdf" TargetMode="External"/><Relationship Id="rId23" Type="http://schemas.openxmlformats.org/officeDocument/2006/relationships/hyperlink" Target="http://grapevine.laspositascollege.edu/pbc/documents/Fall-09FlammablesCabinet.pdf" TargetMode="External"/><Relationship Id="rId28" Type="http://schemas.openxmlformats.org/officeDocument/2006/relationships/hyperlink" Target="http://grapevine.laspositascollege.edu/pbc/documents/Fall-30FourierTransformInfraredSpectrometer.pdf" TargetMode="External"/><Relationship Id="rId10" Type="http://schemas.openxmlformats.org/officeDocument/2006/relationships/hyperlink" Target="http://grapevine.laspositascollege.edu/pbc/documents/Fall-28PeriodicTables.pdf" TargetMode="External"/><Relationship Id="rId19" Type="http://schemas.openxmlformats.org/officeDocument/2006/relationships/hyperlink" Target="http://grapevine.laspositascollege.edu/pbc/documents/Fall-05LiteratureSheetMusic.pdf" TargetMode="External"/><Relationship Id="rId31" Type="http://schemas.openxmlformats.org/officeDocument/2006/relationships/hyperlink" Target="http://grapevine.laspositascollege.edu/pbc/documents/2017-2018IERRubric.pdf" TargetMode="External"/><Relationship Id="rId4" Type="http://schemas.openxmlformats.org/officeDocument/2006/relationships/hyperlink" Target="http://grapevine.laspositascollege.edu/pbc/documents/Fall-22AugmentedRealitySandboxEquipment.pdf" TargetMode="External"/><Relationship Id="rId9" Type="http://schemas.openxmlformats.org/officeDocument/2006/relationships/hyperlink" Target="http://grapevine.laspositascollege.edu/pbc/documents/Fall-27MolecularModelKits.pdf" TargetMode="External"/><Relationship Id="rId14" Type="http://schemas.openxmlformats.org/officeDocument/2006/relationships/hyperlink" Target="http://grapevine.laspositascollege.edu/pbc/documents/Fall-16WiFiMobileHotspotsforLibrary.pdf" TargetMode="External"/><Relationship Id="rId22" Type="http://schemas.openxmlformats.org/officeDocument/2006/relationships/hyperlink" Target="http://grapevine.laspositascollege.edu/pbc/documents/Fall-08ComedyMasks.pdf" TargetMode="External"/><Relationship Id="rId27" Type="http://schemas.openxmlformats.org/officeDocument/2006/relationships/hyperlink" Target="http://grapevine.laspositascollege.edu/pbc/documents/Fall-13CountrymanIsomaxXLRConnectors.pdf" TargetMode="External"/><Relationship Id="rId30" Type="http://schemas.openxmlformats.org/officeDocument/2006/relationships/hyperlink" Target="http://grapevine.laspositascollege.edu/pbc/documents/Fall-01MagneticWhiteboardsforMacL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zoomScaleNormal="100" workbookViewId="0">
      <pane xSplit="4" topLeftCell="G1" activePane="topRight" state="frozen"/>
      <selection pane="topRight" activeCell="I41" sqref="I41"/>
    </sheetView>
  </sheetViews>
  <sheetFormatPr defaultRowHeight="15.75" x14ac:dyDescent="0.25"/>
  <cols>
    <col min="1" max="1" width="14.7109375" style="7" customWidth="1"/>
    <col min="2" max="2" width="10.140625" style="20" customWidth="1"/>
    <col min="3" max="3" width="66.85546875" style="6" customWidth="1"/>
    <col min="4" max="4" width="11.7109375" style="6" customWidth="1"/>
    <col min="5" max="5" width="16.7109375" style="6" customWidth="1"/>
    <col min="6" max="7" width="15.28515625" style="6" customWidth="1"/>
    <col min="8" max="8" width="17.140625" style="6" customWidth="1"/>
    <col min="9" max="9" width="12.28515625" style="6" customWidth="1"/>
    <col min="10" max="10" width="12" style="7" customWidth="1"/>
    <col min="11" max="11" width="10.140625" style="11" customWidth="1"/>
    <col min="12" max="12" width="10.42578125" style="12" customWidth="1"/>
    <col min="13" max="13" width="12.140625" style="7" customWidth="1"/>
    <col min="14" max="14" width="10" style="8" customWidth="1"/>
    <col min="15" max="15" width="9.140625" style="1"/>
  </cols>
  <sheetData>
    <row r="1" spans="1:30" s="16" customFormat="1" ht="36" customHeight="1" thickTop="1" thickBot="1" x14ac:dyDescent="0.4">
      <c r="A1" s="72" t="s">
        <v>12</v>
      </c>
      <c r="B1" s="73"/>
      <c r="C1" s="73"/>
      <c r="D1" s="83" t="s">
        <v>13</v>
      </c>
      <c r="E1" s="83"/>
      <c r="F1" s="83"/>
      <c r="G1" s="84" t="s">
        <v>54</v>
      </c>
      <c r="H1" s="84"/>
      <c r="I1" s="84"/>
      <c r="J1" s="84"/>
      <c r="K1" s="84"/>
      <c r="L1" s="84"/>
      <c r="M1" s="84"/>
      <c r="N1" s="85"/>
      <c r="O1" s="15"/>
    </row>
    <row r="2" spans="1:30" s="10" customFormat="1" ht="18" customHeight="1" thickTop="1" thickBot="1" x14ac:dyDescent="0.45">
      <c r="A2" s="74" t="s">
        <v>8</v>
      </c>
      <c r="B2" s="24"/>
      <c r="C2" s="79" t="s">
        <v>10</v>
      </c>
      <c r="D2" s="79"/>
      <c r="E2" s="81"/>
      <c r="F2" s="81"/>
      <c r="G2" s="81"/>
      <c r="H2" s="81"/>
      <c r="I2" s="81"/>
      <c r="J2" s="81"/>
      <c r="K2" s="81"/>
      <c r="L2" s="81"/>
      <c r="M2" s="81"/>
      <c r="N2" s="82"/>
      <c r="O2" s="30"/>
    </row>
    <row r="3" spans="1:30" s="10" customFormat="1" ht="66" customHeight="1" thickBot="1" x14ac:dyDescent="0.25">
      <c r="A3" s="75"/>
      <c r="B3" s="25"/>
      <c r="C3" s="80"/>
      <c r="D3" s="80"/>
      <c r="E3" s="76" t="s">
        <v>11</v>
      </c>
      <c r="F3" s="77"/>
      <c r="G3" s="77"/>
      <c r="H3" s="78"/>
      <c r="I3" s="86" t="s">
        <v>49</v>
      </c>
      <c r="J3" s="87"/>
      <c r="K3" s="87"/>
      <c r="L3" s="87"/>
      <c r="M3" s="88"/>
      <c r="N3" s="34"/>
    </row>
    <row r="4" spans="1:30" s="9" customFormat="1" ht="89.25" customHeight="1" thickBot="1" x14ac:dyDescent="0.35">
      <c r="A4" s="17" t="s">
        <v>5</v>
      </c>
      <c r="B4" s="27" t="s">
        <v>6</v>
      </c>
      <c r="C4" s="18" t="s">
        <v>44</v>
      </c>
      <c r="D4" s="51" t="s">
        <v>45</v>
      </c>
      <c r="E4" s="43" t="s">
        <v>46</v>
      </c>
      <c r="F4" s="44" t="s">
        <v>47</v>
      </c>
      <c r="G4" s="44" t="s">
        <v>48</v>
      </c>
      <c r="H4" s="45" t="s">
        <v>0</v>
      </c>
      <c r="I4" s="28" t="s">
        <v>93</v>
      </c>
      <c r="J4" s="35" t="s">
        <v>50</v>
      </c>
      <c r="K4" s="28" t="s">
        <v>51</v>
      </c>
      <c r="L4" s="28" t="s">
        <v>7</v>
      </c>
      <c r="M4" s="28" t="s">
        <v>92</v>
      </c>
      <c r="N4" s="19" t="s">
        <v>9</v>
      </c>
    </row>
    <row r="5" spans="1:30" s="9" customFormat="1" ht="13.5" customHeight="1" thickBot="1" x14ac:dyDescent="0.25">
      <c r="A5" s="13"/>
      <c r="B5" s="26"/>
      <c r="C5" s="14"/>
      <c r="D5" s="39"/>
      <c r="E5" s="38"/>
      <c r="F5" s="14"/>
      <c r="G5" s="14"/>
      <c r="H5" s="39"/>
      <c r="I5" s="29" t="s">
        <v>3</v>
      </c>
      <c r="J5" s="36" t="s">
        <v>1</v>
      </c>
      <c r="K5" s="29" t="s">
        <v>2</v>
      </c>
      <c r="L5" s="29" t="s">
        <v>4</v>
      </c>
      <c r="M5" s="29" t="s">
        <v>4</v>
      </c>
      <c r="N5" s="48" t="s">
        <v>52</v>
      </c>
    </row>
    <row r="6" spans="1:30" s="4" customFormat="1" ht="41.1" customHeight="1" thickBot="1" x14ac:dyDescent="0.25">
      <c r="A6" s="65" t="s">
        <v>14</v>
      </c>
      <c r="B6" s="31">
        <f t="shared" ref="B6:B35" si="0">_xlfn.RANK.EQ(N6,$N$5:$N$35)</f>
        <v>1</v>
      </c>
      <c r="C6" s="46" t="s">
        <v>72</v>
      </c>
      <c r="D6" s="52" t="s">
        <v>71</v>
      </c>
      <c r="E6" s="41">
        <v>1216.75</v>
      </c>
      <c r="F6" s="32">
        <f>SUM(E6*0.095)</f>
        <v>115.59125</v>
      </c>
      <c r="G6" s="32">
        <v>300</v>
      </c>
      <c r="H6" s="42">
        <f t="shared" ref="H6:H25" si="1">SUM(E6:G6)</f>
        <v>1632.3412499999999</v>
      </c>
      <c r="I6" s="33"/>
      <c r="J6" s="37"/>
      <c r="K6" s="33"/>
      <c r="L6" s="33"/>
      <c r="M6" s="33"/>
      <c r="N6" s="49">
        <f t="shared" ref="N6:N34" si="2">SUM(J6:M6)</f>
        <v>0</v>
      </c>
      <c r="O6" s="2"/>
      <c r="P6" s="3"/>
      <c r="AD6" s="5"/>
    </row>
    <row r="7" spans="1:30" s="4" customFormat="1" ht="41.1" customHeight="1" thickBot="1" x14ac:dyDescent="0.25">
      <c r="A7" s="65" t="s">
        <v>15</v>
      </c>
      <c r="B7" s="31">
        <f t="shared" si="0"/>
        <v>1</v>
      </c>
      <c r="C7" s="46" t="s">
        <v>70</v>
      </c>
      <c r="D7" s="52" t="s">
        <v>71</v>
      </c>
      <c r="E7" s="41">
        <v>4704</v>
      </c>
      <c r="F7" s="32">
        <f>SUM(E7*0.095)</f>
        <v>446.88</v>
      </c>
      <c r="G7" s="32"/>
      <c r="H7" s="42">
        <f t="shared" si="1"/>
        <v>5150.88</v>
      </c>
      <c r="I7" s="33"/>
      <c r="J7" s="37"/>
      <c r="K7" s="33"/>
      <c r="L7" s="33"/>
      <c r="M7" s="33"/>
      <c r="N7" s="49">
        <f t="shared" si="2"/>
        <v>0</v>
      </c>
      <c r="O7" s="2"/>
      <c r="P7" s="3"/>
      <c r="AD7" s="5"/>
    </row>
    <row r="8" spans="1:30" s="4" customFormat="1" ht="41.1" customHeight="1" thickBot="1" x14ac:dyDescent="0.25">
      <c r="A8" s="65" t="s">
        <v>16</v>
      </c>
      <c r="B8" s="31">
        <f t="shared" si="0"/>
        <v>1</v>
      </c>
      <c r="C8" s="46" t="s">
        <v>73</v>
      </c>
      <c r="D8" s="52" t="s">
        <v>71</v>
      </c>
      <c r="E8" s="41">
        <v>12481.43</v>
      </c>
      <c r="F8" s="32">
        <f>SUM(E8*0.095)</f>
        <v>1185.73585</v>
      </c>
      <c r="G8" s="32">
        <v>923.97</v>
      </c>
      <c r="H8" s="42">
        <f t="shared" si="1"/>
        <v>14591.135850000001</v>
      </c>
      <c r="I8" s="33"/>
      <c r="J8" s="37"/>
      <c r="K8" s="33"/>
      <c r="L8" s="33"/>
      <c r="M8" s="33"/>
      <c r="N8" s="49">
        <f t="shared" si="2"/>
        <v>0</v>
      </c>
      <c r="O8" s="2"/>
      <c r="P8" s="3"/>
      <c r="AD8" s="5"/>
    </row>
    <row r="9" spans="1:30" s="4" customFormat="1" ht="41.1" customHeight="1" thickBot="1" x14ac:dyDescent="0.25">
      <c r="A9" s="65" t="s">
        <v>17</v>
      </c>
      <c r="B9" s="31">
        <f t="shared" si="0"/>
        <v>1</v>
      </c>
      <c r="C9" s="46" t="s">
        <v>74</v>
      </c>
      <c r="D9" s="52" t="s">
        <v>71</v>
      </c>
      <c r="E9" s="41">
        <v>21753.93</v>
      </c>
      <c r="F9" s="32">
        <f>SUM(E9*0.095)</f>
        <v>2066.6233499999998</v>
      </c>
      <c r="G9" s="32">
        <v>2287.92</v>
      </c>
      <c r="H9" s="42">
        <f t="shared" si="1"/>
        <v>26108.47335</v>
      </c>
      <c r="I9" s="33"/>
      <c r="J9" s="37"/>
      <c r="K9" s="33"/>
      <c r="L9" s="33"/>
      <c r="M9" s="33"/>
      <c r="N9" s="49">
        <f t="shared" si="2"/>
        <v>0</v>
      </c>
      <c r="O9" s="2"/>
      <c r="P9" s="3"/>
      <c r="AD9" s="5"/>
    </row>
    <row r="10" spans="1:30" s="4" customFormat="1" ht="41.1" customHeight="1" thickBot="1" x14ac:dyDescent="0.25">
      <c r="A10" s="65" t="s">
        <v>18</v>
      </c>
      <c r="B10" s="31">
        <f t="shared" si="0"/>
        <v>1</v>
      </c>
      <c r="C10" s="46" t="s">
        <v>82</v>
      </c>
      <c r="D10" s="52" t="s">
        <v>71</v>
      </c>
      <c r="E10" s="41">
        <v>6000</v>
      </c>
      <c r="F10" s="32">
        <f>SUM(E10*0.095)</f>
        <v>570</v>
      </c>
      <c r="G10" s="32"/>
      <c r="H10" s="42">
        <f t="shared" si="1"/>
        <v>6570</v>
      </c>
      <c r="I10" s="33"/>
      <c r="J10" s="37"/>
      <c r="K10" s="33"/>
      <c r="L10" s="33"/>
      <c r="M10" s="33"/>
      <c r="N10" s="49">
        <f t="shared" si="2"/>
        <v>0</v>
      </c>
      <c r="O10" s="2"/>
      <c r="P10" s="3"/>
      <c r="AD10" s="5"/>
    </row>
    <row r="11" spans="1:30" s="22" customFormat="1" ht="41.1" customHeight="1" thickBot="1" x14ac:dyDescent="0.25">
      <c r="A11" s="65" t="s">
        <v>19</v>
      </c>
      <c r="B11" s="31">
        <f t="shared" si="0"/>
        <v>1</v>
      </c>
      <c r="C11" s="46" t="s">
        <v>83</v>
      </c>
      <c r="D11" s="52" t="s">
        <v>71</v>
      </c>
      <c r="E11" s="41">
        <v>4307</v>
      </c>
      <c r="F11" s="56" t="s">
        <v>75</v>
      </c>
      <c r="G11" s="32"/>
      <c r="H11" s="42">
        <f t="shared" si="1"/>
        <v>4307</v>
      </c>
      <c r="I11" s="33"/>
      <c r="J11" s="37"/>
      <c r="K11" s="33"/>
      <c r="L11" s="33"/>
      <c r="M11" s="33"/>
      <c r="N11" s="49">
        <f t="shared" si="2"/>
        <v>0</v>
      </c>
      <c r="O11" s="2"/>
      <c r="P11" s="3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5"/>
    </row>
    <row r="12" spans="1:30" s="4" customFormat="1" ht="41.1" customHeight="1" thickBot="1" x14ac:dyDescent="0.25">
      <c r="A12" s="65" t="s">
        <v>20</v>
      </c>
      <c r="B12" s="31">
        <f t="shared" si="0"/>
        <v>1</v>
      </c>
      <c r="C12" s="46" t="s">
        <v>84</v>
      </c>
      <c r="D12" s="52" t="s">
        <v>71</v>
      </c>
      <c r="E12" s="41">
        <v>3297</v>
      </c>
      <c r="F12" s="32">
        <f t="shared" ref="F12:F27" si="3">SUM(E12*0.095)</f>
        <v>313.21500000000003</v>
      </c>
      <c r="G12" s="32">
        <f>SUM(520+1611)</f>
        <v>2131</v>
      </c>
      <c r="H12" s="42">
        <f t="shared" si="1"/>
        <v>5741.2150000000001</v>
      </c>
      <c r="I12" s="33"/>
      <c r="J12" s="37"/>
      <c r="K12" s="33"/>
      <c r="L12" s="33"/>
      <c r="M12" s="33"/>
      <c r="N12" s="49">
        <f t="shared" si="2"/>
        <v>0</v>
      </c>
      <c r="O12" s="2"/>
      <c r="P12" s="3"/>
      <c r="AD12" s="5"/>
    </row>
    <row r="13" spans="1:30" s="4" customFormat="1" ht="41.1" customHeight="1" thickBot="1" x14ac:dyDescent="0.25">
      <c r="A13" s="65" t="s">
        <v>21</v>
      </c>
      <c r="B13" s="31">
        <f t="shared" si="0"/>
        <v>1</v>
      </c>
      <c r="C13" s="46" t="s">
        <v>85</v>
      </c>
      <c r="D13" s="52" t="s">
        <v>71</v>
      </c>
      <c r="E13" s="41">
        <v>1557</v>
      </c>
      <c r="F13" s="32">
        <f t="shared" si="3"/>
        <v>147.91499999999999</v>
      </c>
      <c r="G13" s="32">
        <v>37</v>
      </c>
      <c r="H13" s="42">
        <f t="shared" si="1"/>
        <v>1741.915</v>
      </c>
      <c r="I13" s="33"/>
      <c r="J13" s="37"/>
      <c r="K13" s="33"/>
      <c r="L13" s="33"/>
      <c r="M13" s="33"/>
      <c r="N13" s="49">
        <f t="shared" si="2"/>
        <v>0</v>
      </c>
      <c r="O13" s="2"/>
      <c r="P13" s="3"/>
      <c r="AD13" s="5"/>
    </row>
    <row r="14" spans="1:30" s="4" customFormat="1" ht="41.1" customHeight="1" thickBot="1" x14ac:dyDescent="0.25">
      <c r="A14" s="65" t="s">
        <v>22</v>
      </c>
      <c r="B14" s="31">
        <f t="shared" si="0"/>
        <v>1</v>
      </c>
      <c r="C14" s="46" t="s">
        <v>86</v>
      </c>
      <c r="D14" s="52" t="s">
        <v>71</v>
      </c>
      <c r="E14" s="41">
        <v>1169</v>
      </c>
      <c r="F14" s="32">
        <f t="shared" si="3"/>
        <v>111.05500000000001</v>
      </c>
      <c r="G14" s="32">
        <v>60</v>
      </c>
      <c r="H14" s="42">
        <f t="shared" si="1"/>
        <v>1340.0550000000001</v>
      </c>
      <c r="I14" s="33"/>
      <c r="J14" s="37"/>
      <c r="K14" s="33"/>
      <c r="L14" s="33"/>
      <c r="M14" s="33"/>
      <c r="N14" s="49">
        <f t="shared" si="2"/>
        <v>0</v>
      </c>
      <c r="O14" s="2"/>
      <c r="P14" s="3"/>
      <c r="AD14" s="5"/>
    </row>
    <row r="15" spans="1:30" s="4" customFormat="1" ht="41.1" customHeight="1" thickBot="1" x14ac:dyDescent="0.25">
      <c r="A15" s="65" t="s">
        <v>23</v>
      </c>
      <c r="B15" s="31">
        <f t="shared" si="0"/>
        <v>1</v>
      </c>
      <c r="C15" s="46" t="s">
        <v>87</v>
      </c>
      <c r="D15" s="52" t="s">
        <v>71</v>
      </c>
      <c r="E15" s="41">
        <v>1785.6</v>
      </c>
      <c r="F15" s="32">
        <f t="shared" si="3"/>
        <v>169.63200000000001</v>
      </c>
      <c r="G15" s="32">
        <v>35</v>
      </c>
      <c r="H15" s="42">
        <f t="shared" si="1"/>
        <v>1990.232</v>
      </c>
      <c r="I15" s="33"/>
      <c r="J15" s="37"/>
      <c r="K15" s="33"/>
      <c r="L15" s="33"/>
      <c r="M15" s="33"/>
      <c r="N15" s="49">
        <f t="shared" si="2"/>
        <v>0</v>
      </c>
      <c r="O15" s="2"/>
      <c r="P15" s="3"/>
      <c r="AD15" s="5"/>
    </row>
    <row r="16" spans="1:30" s="4" customFormat="1" ht="41.1" customHeight="1" thickBot="1" x14ac:dyDescent="0.25">
      <c r="A16" s="65" t="s">
        <v>24</v>
      </c>
      <c r="B16" s="31">
        <f t="shared" si="0"/>
        <v>1</v>
      </c>
      <c r="C16" s="46" t="s">
        <v>88</v>
      </c>
      <c r="D16" s="52" t="s">
        <v>71</v>
      </c>
      <c r="E16" s="41">
        <v>7956.27</v>
      </c>
      <c r="F16" s="32">
        <f t="shared" si="3"/>
        <v>755.84565000000009</v>
      </c>
      <c r="G16" s="32">
        <v>45</v>
      </c>
      <c r="H16" s="42">
        <f t="shared" si="1"/>
        <v>8757.1156499999997</v>
      </c>
      <c r="I16" s="33"/>
      <c r="J16" s="37"/>
      <c r="K16" s="33"/>
      <c r="L16" s="33"/>
      <c r="M16" s="33"/>
      <c r="N16" s="49">
        <f t="shared" si="2"/>
        <v>0</v>
      </c>
      <c r="O16" s="2"/>
      <c r="P16" s="3"/>
      <c r="AD16" s="5"/>
    </row>
    <row r="17" spans="1:30" s="4" customFormat="1" ht="41.1" customHeight="1" thickBot="1" x14ac:dyDescent="0.25">
      <c r="A17" s="65" t="s">
        <v>25</v>
      </c>
      <c r="B17" s="31">
        <f t="shared" si="0"/>
        <v>1</v>
      </c>
      <c r="C17" s="46" t="s">
        <v>89</v>
      </c>
      <c r="D17" s="52" t="s">
        <v>71</v>
      </c>
      <c r="E17" s="41">
        <v>2380.56</v>
      </c>
      <c r="F17" s="32">
        <f t="shared" si="3"/>
        <v>226.1532</v>
      </c>
      <c r="G17" s="32">
        <v>35</v>
      </c>
      <c r="H17" s="42">
        <f t="shared" si="1"/>
        <v>2641.7132000000001</v>
      </c>
      <c r="I17" s="33"/>
      <c r="J17" s="37"/>
      <c r="K17" s="33"/>
      <c r="L17" s="33"/>
      <c r="M17" s="33"/>
      <c r="N17" s="49">
        <f t="shared" si="2"/>
        <v>0</v>
      </c>
      <c r="O17" s="2"/>
      <c r="P17" s="3"/>
      <c r="AD17" s="5"/>
    </row>
    <row r="18" spans="1:30" s="4" customFormat="1" ht="41.1" customHeight="1" thickBot="1" x14ac:dyDescent="0.25">
      <c r="A18" s="65" t="s">
        <v>26</v>
      </c>
      <c r="B18" s="31">
        <f t="shared" si="0"/>
        <v>1</v>
      </c>
      <c r="C18" s="46" t="s">
        <v>90</v>
      </c>
      <c r="D18" s="52" t="s">
        <v>71</v>
      </c>
      <c r="E18" s="41">
        <v>1912.32</v>
      </c>
      <c r="F18" s="32">
        <f t="shared" si="3"/>
        <v>181.6704</v>
      </c>
      <c r="G18" s="32">
        <v>35</v>
      </c>
      <c r="H18" s="42">
        <f t="shared" si="1"/>
        <v>2128.9904000000001</v>
      </c>
      <c r="I18" s="33"/>
      <c r="J18" s="37"/>
      <c r="K18" s="33"/>
      <c r="L18" s="33"/>
      <c r="M18" s="33"/>
      <c r="N18" s="49">
        <f t="shared" si="2"/>
        <v>0</v>
      </c>
      <c r="O18" s="2"/>
      <c r="P18" s="3"/>
      <c r="AD18" s="5"/>
    </row>
    <row r="19" spans="1:30" s="4" customFormat="1" ht="41.1" customHeight="1" thickBot="1" x14ac:dyDescent="0.25">
      <c r="A19" s="65" t="s">
        <v>27</v>
      </c>
      <c r="B19" s="31">
        <f t="shared" si="0"/>
        <v>1</v>
      </c>
      <c r="C19" s="46" t="s">
        <v>77</v>
      </c>
      <c r="D19" s="52" t="s">
        <v>76</v>
      </c>
      <c r="E19" s="41">
        <v>3848</v>
      </c>
      <c r="F19" s="32">
        <f t="shared" si="3"/>
        <v>365.56</v>
      </c>
      <c r="G19" s="32">
        <v>105</v>
      </c>
      <c r="H19" s="42">
        <f t="shared" si="1"/>
        <v>4318.5600000000004</v>
      </c>
      <c r="I19" s="33"/>
      <c r="J19" s="37"/>
      <c r="K19" s="33"/>
      <c r="L19" s="33"/>
      <c r="M19" s="33"/>
      <c r="N19" s="49">
        <f t="shared" si="2"/>
        <v>0</v>
      </c>
      <c r="O19" s="2"/>
      <c r="P19" s="3"/>
      <c r="AD19" s="5"/>
    </row>
    <row r="20" spans="1:30" s="4" customFormat="1" ht="41.1" customHeight="1" thickBot="1" x14ac:dyDescent="0.25">
      <c r="A20" s="65" t="s">
        <v>28</v>
      </c>
      <c r="B20" s="31">
        <f t="shared" si="0"/>
        <v>1</v>
      </c>
      <c r="C20" s="46" t="s">
        <v>64</v>
      </c>
      <c r="D20" s="52" t="s">
        <v>65</v>
      </c>
      <c r="E20" s="41">
        <v>37601.11</v>
      </c>
      <c r="F20" s="32">
        <f t="shared" si="3"/>
        <v>3572.10545</v>
      </c>
      <c r="G20" s="32"/>
      <c r="H20" s="42">
        <f t="shared" si="1"/>
        <v>41173.215450000003</v>
      </c>
      <c r="I20" s="33"/>
      <c r="J20" s="37"/>
      <c r="K20" s="33"/>
      <c r="L20" s="33"/>
      <c r="M20" s="33"/>
      <c r="N20" s="49">
        <f t="shared" si="2"/>
        <v>0</v>
      </c>
      <c r="O20" s="2"/>
      <c r="P20" s="3"/>
      <c r="AD20" s="5"/>
    </row>
    <row r="21" spans="1:30" s="4" customFormat="1" ht="41.1" customHeight="1" thickBot="1" x14ac:dyDescent="0.25">
      <c r="A21" s="65" t="s">
        <v>29</v>
      </c>
      <c r="B21" s="31">
        <f t="shared" si="0"/>
        <v>1</v>
      </c>
      <c r="C21" s="46" t="s">
        <v>66</v>
      </c>
      <c r="D21" s="52" t="s">
        <v>65</v>
      </c>
      <c r="E21" s="41">
        <v>2400</v>
      </c>
      <c r="F21" s="32">
        <f t="shared" si="3"/>
        <v>228</v>
      </c>
      <c r="G21" s="32">
        <v>49.95</v>
      </c>
      <c r="H21" s="42">
        <f t="shared" si="1"/>
        <v>2677.95</v>
      </c>
      <c r="I21" s="33"/>
      <c r="J21" s="37"/>
      <c r="K21" s="33"/>
      <c r="L21" s="33"/>
      <c r="M21" s="33"/>
      <c r="N21" s="49">
        <f t="shared" si="2"/>
        <v>0</v>
      </c>
      <c r="O21" s="2"/>
      <c r="P21" s="3"/>
      <c r="AD21" s="5"/>
    </row>
    <row r="22" spans="1:30" s="4" customFormat="1" ht="41.1" customHeight="1" thickBot="1" x14ac:dyDescent="0.25">
      <c r="A22" s="65" t="s">
        <v>30</v>
      </c>
      <c r="B22" s="31">
        <f t="shared" si="0"/>
        <v>1</v>
      </c>
      <c r="C22" s="46" t="s">
        <v>67</v>
      </c>
      <c r="D22" s="52" t="s">
        <v>65</v>
      </c>
      <c r="E22" s="41">
        <v>14815.8</v>
      </c>
      <c r="F22" s="32">
        <f t="shared" si="3"/>
        <v>1407.501</v>
      </c>
      <c r="G22" s="32"/>
      <c r="H22" s="42">
        <f t="shared" si="1"/>
        <v>16223.300999999999</v>
      </c>
      <c r="I22" s="33"/>
      <c r="J22" s="37"/>
      <c r="K22" s="33"/>
      <c r="L22" s="33"/>
      <c r="M22" s="33"/>
      <c r="N22" s="49">
        <f t="shared" si="2"/>
        <v>0</v>
      </c>
      <c r="O22" s="2"/>
      <c r="P22" s="3"/>
      <c r="AD22" s="5"/>
    </row>
    <row r="23" spans="1:30" s="4" customFormat="1" ht="41.1" customHeight="1" thickBot="1" x14ac:dyDescent="0.25">
      <c r="A23" s="65" t="s">
        <v>31</v>
      </c>
      <c r="B23" s="31">
        <f t="shared" si="0"/>
        <v>1</v>
      </c>
      <c r="C23" s="46" t="s">
        <v>68</v>
      </c>
      <c r="D23" s="52" t="s">
        <v>65</v>
      </c>
      <c r="E23" s="41">
        <v>83000</v>
      </c>
      <c r="F23" s="32">
        <f t="shared" si="3"/>
        <v>7885</v>
      </c>
      <c r="G23" s="32">
        <v>500</v>
      </c>
      <c r="H23" s="42">
        <f t="shared" si="1"/>
        <v>91385</v>
      </c>
      <c r="I23" s="33"/>
      <c r="J23" s="37"/>
      <c r="K23" s="33"/>
      <c r="L23" s="33"/>
      <c r="M23" s="33"/>
      <c r="N23" s="49">
        <f t="shared" si="2"/>
        <v>0</v>
      </c>
      <c r="O23" s="2"/>
      <c r="P23" s="3"/>
      <c r="AD23" s="5"/>
    </row>
    <row r="24" spans="1:30" s="4" customFormat="1" ht="41.1" customHeight="1" thickBot="1" x14ac:dyDescent="0.25">
      <c r="A24" s="65" t="s">
        <v>32</v>
      </c>
      <c r="B24" s="31">
        <f t="shared" si="0"/>
        <v>1</v>
      </c>
      <c r="C24" s="46" t="s">
        <v>69</v>
      </c>
      <c r="D24" s="52" t="s">
        <v>65</v>
      </c>
      <c r="E24" s="41">
        <v>1580.29</v>
      </c>
      <c r="F24" s="32">
        <f t="shared" si="3"/>
        <v>150.12754999999999</v>
      </c>
      <c r="G24" s="32">
        <v>50</v>
      </c>
      <c r="H24" s="42">
        <f t="shared" si="1"/>
        <v>1780.4175499999999</v>
      </c>
      <c r="I24" s="33"/>
      <c r="J24" s="37"/>
      <c r="K24" s="33"/>
      <c r="L24" s="33"/>
      <c r="M24" s="33"/>
      <c r="N24" s="49">
        <f t="shared" si="2"/>
        <v>0</v>
      </c>
      <c r="O24" s="2"/>
      <c r="P24" s="3"/>
      <c r="AD24" s="5"/>
    </row>
    <row r="25" spans="1:30" s="4" customFormat="1" ht="41.1" customHeight="1" thickBot="1" x14ac:dyDescent="0.25">
      <c r="A25" s="65" t="s">
        <v>33</v>
      </c>
      <c r="B25" s="31">
        <f t="shared" si="0"/>
        <v>1</v>
      </c>
      <c r="C25" s="46" t="s">
        <v>55</v>
      </c>
      <c r="D25" s="52" t="s">
        <v>56</v>
      </c>
      <c r="E25" s="40">
        <v>927</v>
      </c>
      <c r="F25" s="32">
        <f t="shared" si="3"/>
        <v>88.064999999999998</v>
      </c>
      <c r="G25" s="32"/>
      <c r="H25" s="42">
        <f t="shared" si="1"/>
        <v>1015.0650000000001</v>
      </c>
      <c r="I25" s="33"/>
      <c r="J25" s="37"/>
      <c r="K25" s="33"/>
      <c r="L25" s="33"/>
      <c r="M25" s="33"/>
      <c r="N25" s="49">
        <f t="shared" si="2"/>
        <v>0</v>
      </c>
      <c r="O25" s="2"/>
      <c r="P25" s="3"/>
      <c r="AD25" s="5"/>
    </row>
    <row r="26" spans="1:30" s="4" customFormat="1" ht="41.1" customHeight="1" thickBot="1" x14ac:dyDescent="0.25">
      <c r="A26" s="65" t="s">
        <v>34</v>
      </c>
      <c r="B26" s="31">
        <f t="shared" si="0"/>
        <v>1</v>
      </c>
      <c r="C26" s="46" t="s">
        <v>57</v>
      </c>
      <c r="D26" s="52" t="s">
        <v>56</v>
      </c>
      <c r="E26" s="41">
        <v>2515.5</v>
      </c>
      <c r="F26" s="32">
        <f t="shared" si="3"/>
        <v>238.9725</v>
      </c>
      <c r="G26" s="32">
        <v>102.82</v>
      </c>
      <c r="H26" s="42">
        <f t="shared" ref="H26:H27" si="4">SUM(E26:G26)</f>
        <v>2857.2925</v>
      </c>
      <c r="I26" s="33"/>
      <c r="J26" s="37"/>
      <c r="K26" s="33"/>
      <c r="L26" s="33"/>
      <c r="M26" s="33"/>
      <c r="N26" s="49">
        <f t="shared" si="2"/>
        <v>0</v>
      </c>
      <c r="O26" s="2"/>
      <c r="P26" s="3"/>
      <c r="AD26" s="5"/>
    </row>
    <row r="27" spans="1:30" s="4" customFormat="1" ht="41.1" customHeight="1" thickBot="1" x14ac:dyDescent="0.25">
      <c r="A27" s="65" t="s">
        <v>35</v>
      </c>
      <c r="B27" s="31">
        <f t="shared" si="0"/>
        <v>1</v>
      </c>
      <c r="C27" s="46" t="s">
        <v>58</v>
      </c>
      <c r="D27" s="52" t="s">
        <v>56</v>
      </c>
      <c r="E27" s="41">
        <v>780.66</v>
      </c>
      <c r="F27" s="32">
        <f t="shared" si="3"/>
        <v>74.162700000000001</v>
      </c>
      <c r="G27" s="32"/>
      <c r="H27" s="42">
        <f t="shared" si="4"/>
        <v>854.82269999999994</v>
      </c>
      <c r="I27" s="33"/>
      <c r="J27" s="37"/>
      <c r="K27" s="33"/>
      <c r="L27" s="33"/>
      <c r="M27" s="33"/>
      <c r="N27" s="49">
        <f t="shared" si="2"/>
        <v>0</v>
      </c>
      <c r="O27" s="2"/>
      <c r="P27" s="3"/>
      <c r="AD27" s="5"/>
    </row>
    <row r="28" spans="1:30" s="4" customFormat="1" ht="41.1" customHeight="1" thickBot="1" x14ac:dyDescent="0.25">
      <c r="A28" s="65" t="s">
        <v>36</v>
      </c>
      <c r="B28" s="31">
        <f t="shared" si="0"/>
        <v>1</v>
      </c>
      <c r="C28" s="46" t="s">
        <v>79</v>
      </c>
      <c r="D28" s="52" t="s">
        <v>56</v>
      </c>
      <c r="E28" s="41">
        <f>SUM(1542+135-60)</f>
        <v>1617</v>
      </c>
      <c r="F28" s="32">
        <v>146.49</v>
      </c>
      <c r="G28" s="32">
        <v>365</v>
      </c>
      <c r="H28" s="42">
        <f t="shared" ref="H28:H35" si="5">SUM(E28:G28)</f>
        <v>2128.4899999999998</v>
      </c>
      <c r="I28" s="33"/>
      <c r="J28" s="37"/>
      <c r="K28" s="33"/>
      <c r="L28" s="33"/>
      <c r="M28" s="33"/>
      <c r="N28" s="49">
        <f t="shared" si="2"/>
        <v>0</v>
      </c>
      <c r="O28" s="2"/>
      <c r="P28" s="3"/>
      <c r="AD28" s="5"/>
    </row>
    <row r="29" spans="1:30" s="4" customFormat="1" ht="41.1" customHeight="1" thickBot="1" x14ac:dyDescent="0.25">
      <c r="A29" s="65" t="s">
        <v>37</v>
      </c>
      <c r="B29" s="31">
        <f t="shared" si="0"/>
        <v>1</v>
      </c>
      <c r="C29" s="46" t="s">
        <v>60</v>
      </c>
      <c r="D29" s="52" t="s">
        <v>56</v>
      </c>
      <c r="E29" s="41">
        <v>3693.6</v>
      </c>
      <c r="F29" s="32"/>
      <c r="G29" s="32">
        <v>160</v>
      </c>
      <c r="H29" s="42">
        <f t="shared" si="5"/>
        <v>3853.6</v>
      </c>
      <c r="I29" s="33"/>
      <c r="J29" s="37"/>
      <c r="K29" s="33"/>
      <c r="L29" s="33"/>
      <c r="M29" s="33"/>
      <c r="N29" s="49">
        <f t="shared" si="2"/>
        <v>0</v>
      </c>
      <c r="O29" s="21"/>
      <c r="P29" s="3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3"/>
    </row>
    <row r="30" spans="1:30" s="4" customFormat="1" ht="41.1" customHeight="1" thickBot="1" x14ac:dyDescent="0.25">
      <c r="A30" s="65" t="s">
        <v>38</v>
      </c>
      <c r="B30" s="31">
        <f t="shared" si="0"/>
        <v>1</v>
      </c>
      <c r="C30" s="46" t="s">
        <v>81</v>
      </c>
      <c r="D30" s="52" t="s">
        <v>56</v>
      </c>
      <c r="E30" s="41">
        <v>28716</v>
      </c>
      <c r="F30" s="32">
        <f t="shared" ref="F30:F35" si="6">SUM(E30*0.095)</f>
        <v>2728.02</v>
      </c>
      <c r="G30" s="32"/>
      <c r="H30" s="42">
        <f t="shared" si="5"/>
        <v>31444.02</v>
      </c>
      <c r="I30" s="33"/>
      <c r="J30" s="37"/>
      <c r="K30" s="33"/>
      <c r="L30" s="33"/>
      <c r="M30" s="33"/>
      <c r="N30" s="49">
        <f t="shared" si="2"/>
        <v>0</v>
      </c>
      <c r="O30" s="2"/>
      <c r="P30" s="3"/>
      <c r="AD30" s="5"/>
    </row>
    <row r="31" spans="1:30" s="4" customFormat="1" ht="41.1" customHeight="1" thickBot="1" x14ac:dyDescent="0.25">
      <c r="A31" s="65" t="s">
        <v>39</v>
      </c>
      <c r="B31" s="31">
        <f t="shared" si="0"/>
        <v>1</v>
      </c>
      <c r="C31" s="46" t="s">
        <v>59</v>
      </c>
      <c r="D31" s="52" t="s">
        <v>56</v>
      </c>
      <c r="E31" s="41">
        <v>5223.79</v>
      </c>
      <c r="F31" s="32">
        <f t="shared" si="6"/>
        <v>496.26004999999998</v>
      </c>
      <c r="G31" s="32"/>
      <c r="H31" s="42">
        <f t="shared" si="5"/>
        <v>5720.0500499999998</v>
      </c>
      <c r="I31" s="33"/>
      <c r="J31" s="37"/>
      <c r="K31" s="33"/>
      <c r="L31" s="33"/>
      <c r="M31" s="33"/>
      <c r="N31" s="49">
        <f t="shared" si="2"/>
        <v>0</v>
      </c>
      <c r="O31" s="2"/>
      <c r="P31" s="3"/>
      <c r="AD31" s="5"/>
    </row>
    <row r="32" spans="1:30" s="4" customFormat="1" ht="41.1" customHeight="1" thickBot="1" x14ac:dyDescent="0.25">
      <c r="A32" s="65" t="s">
        <v>40</v>
      </c>
      <c r="B32" s="31">
        <f t="shared" si="0"/>
        <v>1</v>
      </c>
      <c r="C32" s="46" t="s">
        <v>61</v>
      </c>
      <c r="D32" s="52" t="s">
        <v>56</v>
      </c>
      <c r="E32" s="41">
        <v>419.8</v>
      </c>
      <c r="F32" s="32">
        <f t="shared" si="6"/>
        <v>39.881</v>
      </c>
      <c r="G32" s="32"/>
      <c r="H32" s="42">
        <f t="shared" si="5"/>
        <v>459.68100000000004</v>
      </c>
      <c r="I32" s="33"/>
      <c r="J32" s="37"/>
      <c r="K32" s="33"/>
      <c r="L32" s="33"/>
      <c r="M32" s="33"/>
      <c r="N32" s="49">
        <f t="shared" si="2"/>
        <v>0</v>
      </c>
      <c r="O32" s="2"/>
      <c r="P32" s="3"/>
      <c r="AD32" s="5"/>
    </row>
    <row r="33" spans="1:30" s="4" customFormat="1" ht="41.1" customHeight="1" thickBot="1" x14ac:dyDescent="0.25">
      <c r="A33" s="65" t="s">
        <v>41</v>
      </c>
      <c r="B33" s="31">
        <f t="shared" si="0"/>
        <v>1</v>
      </c>
      <c r="C33" s="46" t="s">
        <v>62</v>
      </c>
      <c r="D33" s="52" t="s">
        <v>56</v>
      </c>
      <c r="E33" s="41">
        <v>632.1</v>
      </c>
      <c r="F33" s="32">
        <f t="shared" si="6"/>
        <v>60.049500000000002</v>
      </c>
      <c r="G33" s="32"/>
      <c r="H33" s="42">
        <f t="shared" si="5"/>
        <v>692.14949999999999</v>
      </c>
      <c r="I33" s="33"/>
      <c r="J33" s="37"/>
      <c r="K33" s="33"/>
      <c r="L33" s="33"/>
      <c r="M33" s="33"/>
      <c r="N33" s="49">
        <f t="shared" si="2"/>
        <v>0</v>
      </c>
      <c r="O33" s="2"/>
      <c r="P33" s="3"/>
      <c r="AD33" s="5"/>
    </row>
    <row r="34" spans="1:30" s="4" customFormat="1" ht="41.1" customHeight="1" thickBot="1" x14ac:dyDescent="0.25">
      <c r="A34" s="65" t="s">
        <v>42</v>
      </c>
      <c r="B34" s="31">
        <f t="shared" si="0"/>
        <v>1</v>
      </c>
      <c r="C34" s="46" t="s">
        <v>63</v>
      </c>
      <c r="D34" s="52" t="s">
        <v>56</v>
      </c>
      <c r="E34" s="41">
        <v>9242.5400000000009</v>
      </c>
      <c r="F34" s="32">
        <f t="shared" si="6"/>
        <v>878.04130000000009</v>
      </c>
      <c r="G34" s="32"/>
      <c r="H34" s="42">
        <f t="shared" si="5"/>
        <v>10120.581300000002</v>
      </c>
      <c r="I34" s="33"/>
      <c r="J34" s="37"/>
      <c r="K34" s="33"/>
      <c r="L34" s="33"/>
      <c r="M34" s="33"/>
      <c r="N34" s="49">
        <f t="shared" si="2"/>
        <v>0</v>
      </c>
      <c r="O34" s="2"/>
      <c r="P34" s="3"/>
      <c r="AD34" s="5"/>
    </row>
    <row r="35" spans="1:30" s="4" customFormat="1" ht="38.25" customHeight="1" thickBot="1" x14ac:dyDescent="0.25">
      <c r="A35" s="66" t="s">
        <v>43</v>
      </c>
      <c r="B35" s="31">
        <f t="shared" si="0"/>
        <v>1</v>
      </c>
      <c r="C35" s="46" t="s">
        <v>80</v>
      </c>
      <c r="D35" s="52" t="s">
        <v>56</v>
      </c>
      <c r="E35" s="41">
        <v>20503</v>
      </c>
      <c r="F35" s="32">
        <f t="shared" si="6"/>
        <v>1947.7850000000001</v>
      </c>
      <c r="G35" s="32"/>
      <c r="H35" s="42">
        <f t="shared" si="5"/>
        <v>22450.785</v>
      </c>
      <c r="I35" s="33"/>
      <c r="J35" s="37"/>
      <c r="K35" s="33"/>
      <c r="L35" s="33"/>
      <c r="M35" s="33"/>
      <c r="N35" s="49">
        <f t="shared" ref="N35" si="7">SUM(J35:M35)</f>
        <v>0</v>
      </c>
      <c r="O35" s="2"/>
      <c r="P35" s="3"/>
      <c r="AD35" s="5"/>
    </row>
    <row r="36" spans="1:30" s="4" customFormat="1" ht="38.25" customHeight="1" thickBot="1" x14ac:dyDescent="0.25">
      <c r="A36" s="57"/>
      <c r="B36" s="58"/>
      <c r="C36" s="58"/>
      <c r="D36" s="64"/>
      <c r="E36" s="63"/>
      <c r="F36" s="59"/>
      <c r="G36" s="59"/>
      <c r="H36" s="60"/>
      <c r="I36" s="62"/>
      <c r="J36" s="62"/>
      <c r="K36" s="62"/>
      <c r="L36" s="62"/>
      <c r="M36" s="62"/>
      <c r="N36" s="61"/>
      <c r="O36" s="2"/>
      <c r="P36" s="3"/>
      <c r="AD36" s="5"/>
    </row>
    <row r="37" spans="1:30" ht="26.25" customHeight="1" thickTop="1" thickBot="1" x14ac:dyDescent="0.35">
      <c r="A37" s="70" t="s">
        <v>53</v>
      </c>
      <c r="B37" s="71"/>
      <c r="C37" s="71"/>
      <c r="D37" s="71"/>
      <c r="E37" s="50">
        <f>SUM(E6:E35)</f>
        <v>288037.05000000005</v>
      </c>
      <c r="F37" s="47">
        <f>SUM(F6:F35)</f>
        <v>26596.337750000006</v>
      </c>
      <c r="G37" s="47">
        <f>SUM(G6:G35)</f>
        <v>7222.66</v>
      </c>
      <c r="H37" s="47">
        <f>SUM(H6:H35)</f>
        <v>321856.04774999997</v>
      </c>
      <c r="I37" s="67"/>
      <c r="J37" s="68"/>
      <c r="K37" s="68"/>
      <c r="L37" s="68"/>
      <c r="M37" s="68"/>
      <c r="N37" s="69"/>
    </row>
    <row r="38" spans="1:30" ht="21.75" thickTop="1" thickBot="1" x14ac:dyDescent="0.35">
      <c r="A38" s="53" t="s">
        <v>78</v>
      </c>
      <c r="B38" s="54"/>
      <c r="C38" s="55"/>
      <c r="D38" s="55"/>
      <c r="E38" s="55"/>
      <c r="F38" s="55"/>
      <c r="G38" s="55"/>
      <c r="H38" s="55"/>
      <c r="I38" s="55"/>
      <c r="J38" s="68" t="s">
        <v>91</v>
      </c>
      <c r="K38" s="68"/>
      <c r="L38" s="68"/>
      <c r="M38" s="68"/>
      <c r="N38" s="69"/>
    </row>
    <row r="39" spans="1:30" ht="16.5" thickTop="1" x14ac:dyDescent="0.25"/>
  </sheetData>
  <sortState ref="A6:AD34">
    <sortCondition ref="D6:D34"/>
  </sortState>
  <dataConsolidate/>
  <mergeCells count="11">
    <mergeCell ref="J38:N38"/>
    <mergeCell ref="A37:D37"/>
    <mergeCell ref="J37:N37"/>
    <mergeCell ref="A1:C1"/>
    <mergeCell ref="A2:A3"/>
    <mergeCell ref="E3:H3"/>
    <mergeCell ref="C2:D3"/>
    <mergeCell ref="E2:N2"/>
    <mergeCell ref="D1:F1"/>
    <mergeCell ref="G1:N1"/>
    <mergeCell ref="I3:M3"/>
  </mergeCells>
  <phoneticPr fontId="0" type="noConversion"/>
  <conditionalFormatting sqref="B7">
    <cfRule type="duplicateValues" dxfId="2" priority="2"/>
  </conditionalFormatting>
  <conditionalFormatting sqref="B6">
    <cfRule type="duplicateValues" dxfId="1" priority="1"/>
  </conditionalFormatting>
  <conditionalFormatting sqref="B8:B35">
    <cfRule type="duplicateValues" dxfId="0" priority="15"/>
  </conditionalFormatting>
  <dataValidations count="3"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J6:K35">
      <formula1>0</formula1>
      <formula2>10</formula2>
    </dataValidation>
    <dataValidation type="whole" showInputMessage="1" showErrorMessage="1" errorTitle="Correction Needed " error="This cell contains a formula and can not be changed.  This cell can not toal more than 70 total points.  " sqref="N6:N35">
      <formula1>0</formula1>
      <formula2>30</formula2>
    </dataValidation>
    <dataValidation type="decimal" allowBlank="1" showInputMessage="1" showErrorMessage="1" errorTitle="Enter Rubric Value" error="Enter number between 0-5" promptTitle="Enter Rubric Value (0-5)" prompt="4-5 Strong Evidence_x000a_2-3 Adequate Evidence_x000a_0-1 Limited Evidence" sqref="I6:I35 L6:M35">
      <formula1>0</formula1>
      <formula2>5</formula2>
    </dataValidation>
  </dataValidations>
  <hyperlinks>
    <hyperlink ref="A24" r:id="rId1"/>
    <hyperlink ref="A25" r:id="rId2"/>
    <hyperlink ref="A26" r:id="rId3"/>
    <hyperlink ref="A27" r:id="rId4"/>
    <hyperlink ref="A28" r:id="rId5"/>
    <hyperlink ref="A29" r:id="rId6"/>
    <hyperlink ref="A30" r:id="rId7"/>
    <hyperlink ref="A31" r:id="rId8"/>
    <hyperlink ref="A32" r:id="rId9"/>
    <hyperlink ref="A33" r:id="rId10"/>
    <hyperlink ref="A34" r:id="rId11"/>
    <hyperlink ref="A19" r:id="rId12"/>
    <hyperlink ref="A20" r:id="rId13"/>
    <hyperlink ref="A21" r:id="rId14"/>
    <hyperlink ref="A22" r:id="rId15"/>
    <hyperlink ref="A23" r:id="rId16"/>
    <hyperlink ref="A8" r:id="rId17"/>
    <hyperlink ref="A9" r:id="rId18"/>
    <hyperlink ref="A10" r:id="rId19"/>
    <hyperlink ref="A11" r:id="rId20"/>
    <hyperlink ref="A12" r:id="rId21"/>
    <hyperlink ref="A13" r:id="rId22"/>
    <hyperlink ref="A14" r:id="rId23"/>
    <hyperlink ref="A15" r:id="rId24"/>
    <hyperlink ref="A16" r:id="rId25"/>
    <hyperlink ref="A17" r:id="rId26"/>
    <hyperlink ref="A18" r:id="rId27"/>
    <hyperlink ref="A35" r:id="rId28"/>
    <hyperlink ref="A7" r:id="rId29"/>
    <hyperlink ref="A6" r:id="rId30"/>
    <hyperlink ref="I3:M3" r:id="rId31" display="CLICK HERE TO DISPLAY INSTRUCTIONAL EQUIPMENT RUBRIC"/>
  </hyperlinks>
  <printOptions horizontalCentered="1"/>
  <pageMargins left="0" right="0" top="1.1000000000000001" bottom="0" header="0.3" footer="0.25"/>
  <pageSetup scale="44" orientation="portrait" r:id="rId32"/>
  <headerFooter scaleWithDoc="0" alignWithMargins="0">
    <oddHeader>&amp;C&amp;"Times New Roman,Regular"&amp;12Resource Allocation Committee (RAC)
&amp;14Fall 2017 Instructional Equipment Request Ranking</oddHeader>
    <oddFooter>&amp;CAs of &amp;D</oddFooter>
  </headerFooter>
  <rowBreaks count="1" manualBreakCount="1">
    <brk id="20" max="16383" man="1"/>
  </rowBreaks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2017-12-06T20:07:51Z</cp:lastPrinted>
  <dcterms:created xsi:type="dcterms:W3CDTF">2006-05-05T15:28:21Z</dcterms:created>
  <dcterms:modified xsi:type="dcterms:W3CDTF">2017-12-06T20:07:53Z</dcterms:modified>
</cp:coreProperties>
</file>