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moore\Desktop\"/>
    </mc:Choice>
  </mc:AlternateContent>
  <bookViews>
    <workbookView xWindow="120" yWindow="60" windowWidth="15180" windowHeight="9345"/>
  </bookViews>
  <sheets>
    <sheet name="Sheet1" sheetId="1" r:id="rId1"/>
  </sheets>
  <definedNames>
    <definedName name="_xlnm.Print_Area" localSheetId="0">Sheet1!$A$1:$K$50</definedName>
    <definedName name="_xlnm.Print_Titles" localSheetId="0">Sheet1!$4:$4</definedName>
  </definedNames>
  <calcPr calcId="152511"/>
</workbook>
</file>

<file path=xl/calcChain.xml><?xml version="1.0" encoding="utf-8"?>
<calcChain xmlns="http://schemas.openxmlformats.org/spreadsheetml/2006/main">
  <c r="E49" i="1" l="1"/>
  <c r="K47" i="1"/>
  <c r="K46" i="1"/>
  <c r="K45" i="1"/>
  <c r="K44" i="1"/>
  <c r="K43" i="1"/>
  <c r="K42" i="1"/>
  <c r="K41" i="1"/>
  <c r="E41" i="1"/>
  <c r="K40" i="1"/>
  <c r="E40" i="1"/>
  <c r="K39" i="1"/>
  <c r="K38" i="1"/>
  <c r="K37" i="1"/>
  <c r="K36" i="1"/>
  <c r="E28" i="1" l="1"/>
  <c r="E27" i="1"/>
  <c r="E20" i="1"/>
  <c r="M20" i="1"/>
  <c r="M21" i="1" s="1"/>
  <c r="E10" i="1"/>
  <c r="K6" i="1" l="1"/>
  <c r="K7" i="1"/>
  <c r="K28" i="1" l="1"/>
  <c r="K27" i="1"/>
  <c r="K26" i="1"/>
  <c r="K25" i="1"/>
  <c r="K24" i="1"/>
  <c r="K35" i="1" l="1"/>
  <c r="K18" i="1"/>
  <c r="K17" i="1"/>
  <c r="K16" i="1"/>
  <c r="K15" i="1"/>
  <c r="K14" i="1"/>
  <c r="K13" i="1"/>
  <c r="K12" i="1"/>
  <c r="K11" i="1"/>
  <c r="K10" i="1"/>
  <c r="K9" i="1"/>
  <c r="K8" i="1"/>
  <c r="K23" i="1"/>
  <c r="K22" i="1"/>
  <c r="K21" i="1"/>
  <c r="K20" i="1"/>
  <c r="K19" i="1"/>
  <c r="K34" i="1"/>
  <c r="K33" i="1"/>
  <c r="K32" i="1"/>
  <c r="K31" i="1"/>
  <c r="K30" i="1"/>
  <c r="K29" i="1"/>
  <c r="B45" i="1" l="1"/>
  <c r="B47" i="1"/>
  <c r="B44" i="1"/>
  <c r="B43" i="1"/>
  <c r="B38" i="1"/>
  <c r="B41" i="1"/>
  <c r="B39" i="1"/>
  <c r="B40" i="1"/>
  <c r="B46" i="1"/>
  <c r="B42" i="1"/>
  <c r="B36" i="1"/>
  <c r="B37" i="1"/>
  <c r="B6" i="1"/>
  <c r="B7" i="1"/>
  <c r="B26" i="1" l="1"/>
  <c r="B34" i="1" l="1"/>
  <c r="B8" i="1"/>
  <c r="B31" i="1"/>
  <c r="B23" i="1"/>
  <c r="B9" i="1"/>
  <c r="B18" i="1"/>
  <c r="B14" i="1"/>
  <c r="B10" i="1"/>
  <c r="B24" i="1"/>
  <c r="B12" i="1"/>
  <c r="B35" i="1"/>
  <c r="B11" i="1"/>
  <c r="B17" i="1"/>
  <c r="B13" i="1"/>
  <c r="B16" i="1"/>
  <c r="B15" i="1"/>
  <c r="B28" i="1"/>
  <c r="B32" i="1"/>
  <c r="B20" i="1"/>
  <c r="B30" i="1"/>
  <c r="B22" i="1"/>
  <c r="B27" i="1"/>
  <c r="B19" i="1"/>
  <c r="B25" i="1"/>
  <c r="B29" i="1"/>
  <c r="B33" i="1"/>
  <c r="B21" i="1"/>
</calcChain>
</file>

<file path=xl/sharedStrings.xml><?xml version="1.0" encoding="utf-8"?>
<sst xmlns="http://schemas.openxmlformats.org/spreadsheetml/2006/main" count="150" uniqueCount="111">
  <si>
    <t>Total Cost</t>
  </si>
  <si>
    <t>(0-10 pts)</t>
  </si>
  <si>
    <t>(0 to 10 pts)</t>
  </si>
  <si>
    <t>(0-5 pts)</t>
  </si>
  <si>
    <t>(0 to 5 pts)</t>
  </si>
  <si>
    <t>Item Request #</t>
  </si>
  <si>
    <t>Rubric-Based Ranking</t>
  </si>
  <si>
    <t>Outcomes</t>
  </si>
  <si>
    <t>CLICK ITEM # TO DISPLAY REQUEST FORM</t>
  </si>
  <si>
    <t>Rubric Total</t>
  </si>
  <si>
    <t>RANKING WILL BE AUTOMATICALLY CALCULATED BASED ON RUBRIC TOTAL; DUPLICATES ARE ALLOWED</t>
  </si>
  <si>
    <t xml:space="preserve">     COMMITTEE MEMBER NAME:</t>
  </si>
  <si>
    <t>E N T E R   N A M E   H E R E</t>
  </si>
  <si>
    <t>Fall-01</t>
  </si>
  <si>
    <t>Fall-02</t>
  </si>
  <si>
    <t>Fall-03</t>
  </si>
  <si>
    <t>Fall-04</t>
  </si>
  <si>
    <t>Fall-05</t>
  </si>
  <si>
    <t>Fall-06</t>
  </si>
  <si>
    <t>Fall-07</t>
  </si>
  <si>
    <t>Fall-08</t>
  </si>
  <si>
    <t>Fall-09</t>
  </si>
  <si>
    <t>Fall-10</t>
  </si>
  <si>
    <t>Fall-11</t>
  </si>
  <si>
    <t>Fall-12</t>
  </si>
  <si>
    <t>Fall-13</t>
  </si>
  <si>
    <t>Fall-14</t>
  </si>
  <si>
    <t>Fall-15</t>
  </si>
  <si>
    <t>Fall-16</t>
  </si>
  <si>
    <t>Fall-17</t>
  </si>
  <si>
    <t>Fall-18</t>
  </si>
  <si>
    <t>Fall-19</t>
  </si>
  <si>
    <t>Fall-21</t>
  </si>
  <si>
    <t>Fall-23</t>
  </si>
  <si>
    <t>Fall-24</t>
  </si>
  <si>
    <t>Fall-25</t>
  </si>
  <si>
    <t>Fall-26</t>
  </si>
  <si>
    <t>Fall-27</t>
  </si>
  <si>
    <t>Fall-28</t>
  </si>
  <si>
    <t>Fall-29</t>
  </si>
  <si>
    <t>Fall-30</t>
  </si>
  <si>
    <t>Item Description</t>
  </si>
  <si>
    <t>Division</t>
  </si>
  <si>
    <t>CLICK HERE TO DISPLAY INSTRUCTIONAL EQUIPMENT RUBRIC</t>
  </si>
  <si>
    <r>
      <t xml:space="preserve">Educational Items: </t>
    </r>
    <r>
      <rPr>
        <b/>
        <sz val="10"/>
        <rFont val="Times New Roman"/>
        <family val="1"/>
      </rPr>
      <t>Programmatic Impact &amp; Institutional Support</t>
    </r>
  </si>
  <si>
    <t>Teaching &amp; Learning</t>
  </si>
  <si>
    <t>(35 pts max)</t>
  </si>
  <si>
    <t>TOTALS</t>
  </si>
  <si>
    <t>A&amp;H</t>
  </si>
  <si>
    <t>Total Cost of Ownership</t>
  </si>
  <si>
    <t>LPC Mission &amp; Planning Priorities</t>
  </si>
  <si>
    <t xml:space="preserve">Acoustic Music Shells </t>
  </si>
  <si>
    <t xml:space="preserve">Amplified Sound Monitors </t>
  </si>
  <si>
    <t xml:space="preserve">Studio Keyboards </t>
  </si>
  <si>
    <t xml:space="preserve">Studio Monitoring Equipment </t>
  </si>
  <si>
    <t xml:space="preserve">Storage Bins and Shelving--Costume Storage </t>
  </si>
  <si>
    <t xml:space="preserve">Scene Shop Tools </t>
  </si>
  <si>
    <t xml:space="preserve">Pull Down Storage Bar-Costume Storage </t>
  </si>
  <si>
    <t xml:space="preserve">Photography and Video Equipment </t>
  </si>
  <si>
    <t xml:space="preserve">Performance Piano for Rehearsal Room </t>
  </si>
  <si>
    <t xml:space="preserve">Recording Isolation Booths </t>
  </si>
  <si>
    <t xml:space="preserve">Upright Bass (German), Curved Back </t>
  </si>
  <si>
    <t xml:space="preserve">Yamaha Drum set with cymbals, etc. </t>
  </si>
  <si>
    <t xml:space="preserve">Music Classrooms Audio Equipment </t>
  </si>
  <si>
    <t xml:space="preserve">Music Theory Software </t>
  </si>
  <si>
    <t>Equipment for New Classroom (graphic design)</t>
  </si>
  <si>
    <t xml:space="preserve">Olympic Power Lifting Platforms, power Rack, Lifting Bars and Plates </t>
  </si>
  <si>
    <t>BHAWKS</t>
  </si>
  <si>
    <t xml:space="preserve">Equipment/Chairs for Veterans Resource Center </t>
  </si>
  <si>
    <t xml:space="preserve">EMS Pulmonary Ventilation and Bleeding Control Training </t>
  </si>
  <si>
    <t xml:space="preserve">SLPC </t>
  </si>
  <si>
    <t xml:space="preserve">PeerGrade Software Subscription </t>
  </si>
  <si>
    <t xml:space="preserve">Eight Moble Whiteboards </t>
  </si>
  <si>
    <t xml:space="preserve">HP Printer for Tutorial Center </t>
  </si>
  <si>
    <t xml:space="preserve">Classroombased Laptops with Rolling locked cabinets </t>
  </si>
  <si>
    <t>Lecterns/Podiums</t>
  </si>
  <si>
    <t xml:space="preserve">Snap-On Battery, Starting, and Charging Certification module </t>
  </si>
  <si>
    <t xml:space="preserve">Snap-On Wheel Service &amp; Alignment Certification Module </t>
  </si>
  <si>
    <t xml:space="preserve">Snap On Automotive Scanner Diagnostics Certification Kit </t>
  </si>
  <si>
    <t xml:space="preserve">Snap On Precision Measurement Instruments Certification Module </t>
  </si>
  <si>
    <t xml:space="preserve">Snap on Precision Electrical Terminiation Certification Module </t>
  </si>
  <si>
    <t xml:space="preserve">Induction Innovatons Mini-Ductor II </t>
  </si>
  <si>
    <t xml:space="preserve">EMS Ambulance Type 3 </t>
  </si>
  <si>
    <t>Fire Truck</t>
  </si>
  <si>
    <t xml:space="preserve">Milo Range Classic Training System </t>
  </si>
  <si>
    <t xml:space="preserve">Fire Equipment </t>
  </si>
  <si>
    <t xml:space="preserve">Microanatomy of Liver Lobule </t>
  </si>
  <si>
    <t xml:space="preserve">Field Biology Equipment </t>
  </si>
  <si>
    <t>Chemestry Glassware</t>
  </si>
  <si>
    <t xml:space="preserve">STEM </t>
  </si>
  <si>
    <t xml:space="preserve">New Equipment to Expand Physics Labs </t>
  </si>
  <si>
    <t xml:space="preserve">Infaco E500012V2T Olive Harvester </t>
  </si>
  <si>
    <t>Hood Covers for Student Safety Fume Hoods</t>
  </si>
  <si>
    <t xml:space="preserve">Tektronix AFG1062 Arbitray Function Generator </t>
  </si>
  <si>
    <t xml:space="preserve">Centigram Mass Balances </t>
  </si>
  <si>
    <t xml:space="preserve">LED Lighting for Geology Mineral Display Cases </t>
  </si>
  <si>
    <t>Prepared by NL 10/4/18</t>
  </si>
  <si>
    <t>Fall-31</t>
  </si>
  <si>
    <t>Fall-32</t>
  </si>
  <si>
    <t>Fall-33</t>
  </si>
  <si>
    <t>Fall-34</t>
  </si>
  <si>
    <t>Fall-35</t>
  </si>
  <si>
    <t>Fall-36</t>
  </si>
  <si>
    <t>Fall-37</t>
  </si>
  <si>
    <t>Fall-38</t>
  </si>
  <si>
    <t>Fall-39</t>
  </si>
  <si>
    <t>Fall-40</t>
  </si>
  <si>
    <t>Fall-41</t>
  </si>
  <si>
    <t>Fall-42</t>
  </si>
  <si>
    <t>Fall-43</t>
  </si>
  <si>
    <t>Fall-44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</si>
</sst>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u/>
      <sz val="10"/>
      <color theme="10"/>
      <name val="Arial"/>
      <family val="2"/>
    </font>
    <font>
      <sz val="14"/>
      <name val="Times New Roman"/>
      <family val="1"/>
    </font>
    <font>
      <b/>
      <sz val="8"/>
      <name val="Times New Roman"/>
      <family val="1"/>
    </font>
    <font>
      <sz val="11"/>
      <name val="Arial"/>
      <family val="2"/>
    </font>
    <font>
      <b/>
      <u/>
      <sz val="14"/>
      <color theme="1"/>
      <name val="Arial Black"/>
      <family val="2"/>
    </font>
    <font>
      <u/>
      <sz val="16"/>
      <color theme="10"/>
      <name val="Times New Roman"/>
      <family val="1"/>
    </font>
    <font>
      <b/>
      <sz val="14"/>
      <name val="Times New Roman"/>
      <family val="1"/>
    </font>
    <font>
      <b/>
      <sz val="14"/>
      <name val="Arial Black"/>
      <family val="2"/>
    </font>
    <font>
      <i/>
      <sz val="16"/>
      <name val="Times New Roman"/>
      <family val="1"/>
    </font>
    <font>
      <b/>
      <u/>
      <sz val="10"/>
      <name val="Arial Black"/>
      <family val="2"/>
    </font>
    <font>
      <b/>
      <sz val="18"/>
      <color rgb="FFFF0000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16"/>
      <name val="Arial Black"/>
      <family val="2"/>
    </font>
    <font>
      <b/>
      <i/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rial Black"/>
      <family val="2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33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77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4" fontId="5" fillId="0" borderId="0" xfId="1" applyNumberFormat="1" applyFont="1" applyAlignment="1">
      <alignment horizontal="right"/>
    </xf>
    <xf numFmtId="0" fontId="10" fillId="0" borderId="0" xfId="0" applyFont="1" applyAlignment="1"/>
    <xf numFmtId="0" fontId="10" fillId="0" borderId="0" xfId="0" applyFont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19" fillId="0" borderId="0" xfId="0" applyNumberFormat="1" applyFont="1"/>
    <xf numFmtId="0" fontId="19" fillId="0" borderId="0" xfId="0" applyFont="1"/>
    <xf numFmtId="0" fontId="6" fillId="0" borderId="16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2" fontId="0" fillId="0" borderId="0" xfId="0" applyNumberFormat="1" applyFill="1" applyAlignment="1">
      <alignment horizontal="left" vertical="top"/>
    </xf>
    <xf numFmtId="0" fontId="13" fillId="3" borderId="11" xfId="0" applyFont="1" applyFill="1" applyBorder="1" applyAlignment="1">
      <alignment vertical="top" wrapText="1"/>
    </xf>
    <xf numFmtId="0" fontId="13" fillId="3" borderId="13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/>
    </xf>
    <xf numFmtId="0" fontId="24" fillId="0" borderId="0" xfId="0" applyFont="1"/>
    <xf numFmtId="0" fontId="22" fillId="3" borderId="5" xfId="3" applyNumberFormat="1" applyFont="1" applyFill="1" applyBorder="1" applyAlignment="1">
      <alignment horizontal="center" vertical="top"/>
    </xf>
    <xf numFmtId="0" fontId="8" fillId="5" borderId="5" xfId="0" applyFont="1" applyFill="1" applyBorder="1" applyAlignment="1">
      <alignment vertical="top"/>
    </xf>
    <xf numFmtId="0" fontId="11" fillId="3" borderId="21" xfId="2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vertical="top"/>
    </xf>
    <xf numFmtId="0" fontId="3" fillId="0" borderId="22" xfId="0" applyFont="1" applyFill="1" applyBorder="1" applyAlignment="1">
      <alignment horizontal="center" vertical="center"/>
    </xf>
    <xf numFmtId="4" fontId="22" fillId="0" borderId="23" xfId="0" applyNumberFormat="1" applyFont="1" applyBorder="1" applyAlignment="1">
      <alignment vertical="top"/>
    </xf>
    <xf numFmtId="0" fontId="13" fillId="0" borderId="23" xfId="0" applyFont="1" applyBorder="1" applyAlignment="1">
      <alignment horizontal="center" vertical="center" wrapText="1"/>
    </xf>
    <xf numFmtId="0" fontId="26" fillId="0" borderId="5" xfId="0" applyFont="1" applyFill="1" applyBorder="1" applyAlignment="1">
      <alignment vertical="top" wrapText="1"/>
    </xf>
    <xf numFmtId="44" fontId="13" fillId="0" borderId="19" xfId="0" applyNumberFormat="1" applyFont="1" applyBorder="1" applyAlignment="1">
      <alignment wrapText="1"/>
    </xf>
    <xf numFmtId="0" fontId="4" fillId="3" borderId="23" xfId="0" applyFont="1" applyFill="1" applyBorder="1" applyAlignment="1">
      <alignment horizontal="center"/>
    </xf>
    <xf numFmtId="0" fontId="8" fillId="3" borderId="23" xfId="0" applyNumberFormat="1" applyFont="1" applyFill="1" applyBorder="1" applyAlignment="1" applyProtection="1">
      <alignment vertical="top"/>
    </xf>
    <xf numFmtId="0" fontId="6" fillId="0" borderId="2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vertical="top" wrapText="1"/>
    </xf>
    <xf numFmtId="0" fontId="13" fillId="0" borderId="18" xfId="0" applyFont="1" applyBorder="1" applyAlignment="1">
      <alignment horizontal="left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wrapText="1"/>
    </xf>
    <xf numFmtId="0" fontId="12" fillId="0" borderId="24" xfId="2" applyFont="1" applyBorder="1" applyAlignment="1">
      <alignment horizontal="center" vertical="top" wrapText="1"/>
    </xf>
    <xf numFmtId="0" fontId="26" fillId="0" borderId="0" xfId="0" applyFont="1" applyFill="1" applyBorder="1" applyAlignment="1">
      <alignment vertical="top" wrapText="1"/>
    </xf>
    <xf numFmtId="4" fontId="22" fillId="0" borderId="25" xfId="0" applyNumberFormat="1" applyFont="1" applyBorder="1" applyAlignment="1">
      <alignment vertical="top"/>
    </xf>
    <xf numFmtId="4" fontId="22" fillId="0" borderId="26" xfId="0" applyNumberFormat="1" applyFont="1" applyBorder="1" applyAlignment="1">
      <alignment vertical="top"/>
    </xf>
    <xf numFmtId="4" fontId="22" fillId="0" borderId="27" xfId="0" applyNumberFormat="1" applyFont="1" applyBorder="1" applyAlignment="1">
      <alignment vertical="top"/>
    </xf>
    <xf numFmtId="0" fontId="23" fillId="0" borderId="27" xfId="0" applyFont="1" applyBorder="1" applyAlignment="1">
      <alignment vertical="top" wrapText="1"/>
    </xf>
    <xf numFmtId="44" fontId="13" fillId="0" borderId="20" xfId="0" applyNumberFormat="1" applyFont="1" applyBorder="1" applyAlignment="1">
      <alignment wrapText="1"/>
    </xf>
    <xf numFmtId="0" fontId="20" fillId="0" borderId="22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left" vertical="center"/>
    </xf>
    <xf numFmtId="0" fontId="7" fillId="0" borderId="16" xfId="2" applyBorder="1" applyAlignment="1">
      <alignment horizontal="center" vertical="top"/>
    </xf>
    <xf numFmtId="0" fontId="7" fillId="0" borderId="16" xfId="2" applyBorder="1" applyAlignment="1">
      <alignment horizontal="center" vertical="top" wrapText="1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8" fillId="0" borderId="18" xfId="0" applyFont="1" applyBorder="1" applyAlignment="1">
      <alignment horizontal="right" wrapText="1"/>
    </xf>
    <xf numFmtId="0" fontId="18" fillId="0" borderId="3" xfId="0" applyFont="1" applyBorder="1" applyAlignment="1">
      <alignment horizontal="right" wrapText="1"/>
    </xf>
    <xf numFmtId="0" fontId="17" fillId="2" borderId="10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right" vertical="center"/>
    </xf>
    <xf numFmtId="0" fontId="27" fillId="4" borderId="17" xfId="2" applyFont="1" applyFill="1" applyBorder="1" applyAlignment="1">
      <alignment horizontal="center" vertical="center" wrapText="1"/>
    </xf>
    <xf numFmtId="0" fontId="27" fillId="4" borderId="1" xfId="2" applyFont="1" applyFill="1" applyBorder="1" applyAlignment="1">
      <alignment horizontal="center" vertical="center" wrapText="1"/>
    </xf>
    <xf numFmtId="0" fontId="27" fillId="4" borderId="22" xfId="2" applyFont="1" applyFill="1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0</xdr:col>
      <xdr:colOff>123825</xdr:colOff>
      <xdr:row>5</xdr:row>
      <xdr:rowOff>85725</xdr:rowOff>
    </xdr:to>
    <xdr:cxnSp macro="">
      <xdr:nvCxnSpPr>
        <xdr:cNvPr id="2" name="Straight Arrow Connector 1"/>
        <xdr:cNvCxnSpPr/>
      </xdr:nvCxnSpPr>
      <xdr:spPr>
        <a:xfrm>
          <a:off x="76200" y="1524000"/>
          <a:ext cx="47625" cy="1076325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166688</xdr:colOff>
      <xdr:row>0</xdr:row>
      <xdr:rowOff>457199</xdr:rowOff>
    </xdr:from>
    <xdr:to>
      <xdr:col>10</xdr:col>
      <xdr:colOff>381002</xdr:colOff>
      <xdr:row>3</xdr:row>
      <xdr:rowOff>180975</xdr:rowOff>
    </xdr:to>
    <xdr:cxnSp macro="">
      <xdr:nvCxnSpPr>
        <xdr:cNvPr id="5" name="Elbow Connector 4"/>
        <xdr:cNvCxnSpPr/>
      </xdr:nvCxnSpPr>
      <xdr:spPr>
        <a:xfrm rot="10800000" flipV="1">
          <a:off x="1004888" y="457199"/>
          <a:ext cx="16406814" cy="1247776"/>
        </a:xfrm>
        <a:prstGeom prst="bentConnector2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152400</xdr:rowOff>
    </xdr:from>
    <xdr:to>
      <xdr:col>2</xdr:col>
      <xdr:colOff>0</xdr:colOff>
      <xdr:row>3</xdr:row>
      <xdr:rowOff>1000125</xdr:rowOff>
    </xdr:to>
    <xdr:sp macro="" textlink="">
      <xdr:nvSpPr>
        <xdr:cNvPr id="6" name="Oval 5"/>
        <xdr:cNvSpPr/>
      </xdr:nvSpPr>
      <xdr:spPr>
        <a:xfrm>
          <a:off x="981075" y="1676400"/>
          <a:ext cx="676275" cy="847725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338137</xdr:colOff>
      <xdr:row>0</xdr:row>
      <xdr:rowOff>438150</xdr:rowOff>
    </xdr:from>
    <xdr:to>
      <xdr:col>10</xdr:col>
      <xdr:colOff>361951</xdr:colOff>
      <xdr:row>3</xdr:row>
      <xdr:rowOff>209550</xdr:rowOff>
    </xdr:to>
    <xdr:cxnSp macro="">
      <xdr:nvCxnSpPr>
        <xdr:cNvPr id="7" name="Straight Connector 6"/>
        <xdr:cNvCxnSpPr>
          <a:endCxn id="3" idx="0"/>
        </xdr:cNvCxnSpPr>
      </xdr:nvCxnSpPr>
      <xdr:spPr>
        <a:xfrm flipH="1">
          <a:off x="15016162" y="438150"/>
          <a:ext cx="23814" cy="129540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</xdr:colOff>
      <xdr:row>3</xdr:row>
      <xdr:rowOff>209550</xdr:rowOff>
    </xdr:from>
    <xdr:to>
      <xdr:col>11</xdr:col>
      <xdr:colOff>0</xdr:colOff>
      <xdr:row>3</xdr:row>
      <xdr:rowOff>914400</xdr:rowOff>
    </xdr:to>
    <xdr:sp macro="" textlink="">
      <xdr:nvSpPr>
        <xdr:cNvPr id="3" name="Oval 2"/>
        <xdr:cNvSpPr/>
      </xdr:nvSpPr>
      <xdr:spPr>
        <a:xfrm>
          <a:off x="14697074" y="1733550"/>
          <a:ext cx="638176" cy="70485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spositascollege.edu/gv/rac/assets/docs/fall-2018/Fall-07.pdf" TargetMode="External"/><Relationship Id="rId13" Type="http://schemas.openxmlformats.org/officeDocument/2006/relationships/hyperlink" Target="http://www.laspositascollege.edu/gv/rac/assets/docs/fall-2018/Fall-12.pdf" TargetMode="External"/><Relationship Id="rId18" Type="http://schemas.openxmlformats.org/officeDocument/2006/relationships/hyperlink" Target="http://www.laspositascollege.edu/gv/rac/assets/docs/fall-2018/Fall-17.pdf" TargetMode="External"/><Relationship Id="rId26" Type="http://schemas.openxmlformats.org/officeDocument/2006/relationships/hyperlink" Target="http://www.laspositascollege.edu/gv/rac/assets/docs/fall-2018/Fall-27.pdf" TargetMode="External"/><Relationship Id="rId39" Type="http://schemas.openxmlformats.org/officeDocument/2006/relationships/hyperlink" Target="http://www.laspositascollege.edu/gv/rac/assets/docs/fall-2018/Fall-40.pdf" TargetMode="External"/><Relationship Id="rId3" Type="http://schemas.openxmlformats.org/officeDocument/2006/relationships/hyperlink" Target="http://www.laspositascollege.edu/gv/rac/assets/docs/fall-2018/Fall-01.pdf" TargetMode="External"/><Relationship Id="rId21" Type="http://schemas.openxmlformats.org/officeDocument/2006/relationships/hyperlink" Target="http://www.laspositascollege.edu/gv/rac/assets/docs/fall-2018/Fall-21.pdf" TargetMode="External"/><Relationship Id="rId34" Type="http://schemas.openxmlformats.org/officeDocument/2006/relationships/hyperlink" Target="http://www.laspositascollege.edu/gv/rac/assets/docs/fall-2018/Fall-35.pdf" TargetMode="External"/><Relationship Id="rId42" Type="http://schemas.openxmlformats.org/officeDocument/2006/relationships/hyperlink" Target="http://www.laspositascollege.edu/gv/rac/assets/docs/fall-2018/Fall-43.pdf" TargetMode="External"/><Relationship Id="rId7" Type="http://schemas.openxmlformats.org/officeDocument/2006/relationships/hyperlink" Target="http://www.laspositascollege.edu/gv/rac/assets/docs/fall-2018/Fall-06.pdf" TargetMode="External"/><Relationship Id="rId12" Type="http://schemas.openxmlformats.org/officeDocument/2006/relationships/hyperlink" Target="http://www.laspositascollege.edu/gv/rac/assets/docs/fall-2018/Fall-11.pdf" TargetMode="External"/><Relationship Id="rId17" Type="http://schemas.openxmlformats.org/officeDocument/2006/relationships/hyperlink" Target="http://www.laspositascollege.edu/gv/rac/assets/docs/fall-2018/Fall-16.pdf" TargetMode="External"/><Relationship Id="rId25" Type="http://schemas.openxmlformats.org/officeDocument/2006/relationships/hyperlink" Target="http://www.laspositascollege.edu/gv/rac/assets/docs/fall-2018/Fall-26.pdf" TargetMode="External"/><Relationship Id="rId33" Type="http://schemas.openxmlformats.org/officeDocument/2006/relationships/hyperlink" Target="http://www.laspositascollege.edu/gv/rac/assets/docs/fall-2018/Fall-34.pdf" TargetMode="External"/><Relationship Id="rId38" Type="http://schemas.openxmlformats.org/officeDocument/2006/relationships/hyperlink" Target="http://www.laspositascollege.edu/gv/rac/assets/docs/fall-2018/Fall-39.pdf" TargetMode="External"/><Relationship Id="rId2" Type="http://schemas.openxmlformats.org/officeDocument/2006/relationships/hyperlink" Target="http://grapevine.laspositascollege.edu/pbc/documents/2017-2018IERRubric.pdf" TargetMode="External"/><Relationship Id="rId16" Type="http://schemas.openxmlformats.org/officeDocument/2006/relationships/hyperlink" Target="http://www.laspositascollege.edu/gv/rac/assets/docs/fall-2018/Fall-15.pdf" TargetMode="External"/><Relationship Id="rId20" Type="http://schemas.openxmlformats.org/officeDocument/2006/relationships/hyperlink" Target="http://www.laspositascollege.edu/gv/rac/assets/docs/fall-2018/Fall-19.pdf" TargetMode="External"/><Relationship Id="rId29" Type="http://schemas.openxmlformats.org/officeDocument/2006/relationships/hyperlink" Target="http://www.laspositascollege.edu/gv/rac/assets/docs/fall-2018/Fall-30.pdf" TargetMode="External"/><Relationship Id="rId41" Type="http://schemas.openxmlformats.org/officeDocument/2006/relationships/hyperlink" Target="http://www.laspositascollege.edu/gv/rac/assets/docs/fall-2018/Fall-42.pdf" TargetMode="External"/><Relationship Id="rId1" Type="http://schemas.openxmlformats.org/officeDocument/2006/relationships/hyperlink" Target="http://www.laspositascollege.edu/gv/rac/assets/docs/fall-2018/Fall-02.pdf" TargetMode="External"/><Relationship Id="rId6" Type="http://schemas.openxmlformats.org/officeDocument/2006/relationships/hyperlink" Target="http://www.laspositascollege.edu/gv/rac/assets/docs/fall-2018/Fall-05.pdf" TargetMode="External"/><Relationship Id="rId11" Type="http://schemas.openxmlformats.org/officeDocument/2006/relationships/hyperlink" Target="http://www.laspositascollege.edu/gv/rac/assets/docs/fall-2018/Fall-10.pdf" TargetMode="External"/><Relationship Id="rId24" Type="http://schemas.openxmlformats.org/officeDocument/2006/relationships/hyperlink" Target="http://www.laspositascollege.edu/gv/rac/assets/docs/fall-2018/Fall-25.pdf" TargetMode="External"/><Relationship Id="rId32" Type="http://schemas.openxmlformats.org/officeDocument/2006/relationships/hyperlink" Target="http://www.laspositascollege.edu/gv/rac/assets/docs/fall-2018/Fall-33.pdf" TargetMode="External"/><Relationship Id="rId37" Type="http://schemas.openxmlformats.org/officeDocument/2006/relationships/hyperlink" Target="http://www.laspositascollege.edu/gv/rac/assets/docs/fall-2018/Fall-38.pdf" TargetMode="External"/><Relationship Id="rId40" Type="http://schemas.openxmlformats.org/officeDocument/2006/relationships/hyperlink" Target="http://www.laspositascollege.edu/gv/rac/assets/docs/fall-2018/Fall-41.pdf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http://www.laspositascollege.edu/gv/rac/assets/docs/fall-2018/Fall-04.pdf" TargetMode="External"/><Relationship Id="rId15" Type="http://schemas.openxmlformats.org/officeDocument/2006/relationships/hyperlink" Target="http://www.laspositascollege.edu/gv/rac/assets/docs/fall-2018/Fall-14.pdf" TargetMode="External"/><Relationship Id="rId23" Type="http://schemas.openxmlformats.org/officeDocument/2006/relationships/hyperlink" Target="http://www.laspositascollege.edu/gv/rac/assets/docs/fall-2018/Fall-24.pdf" TargetMode="External"/><Relationship Id="rId28" Type="http://schemas.openxmlformats.org/officeDocument/2006/relationships/hyperlink" Target="http://www.laspositascollege.edu/gv/rac/assets/docs/fall-2018/Fall-29.pdf" TargetMode="External"/><Relationship Id="rId36" Type="http://schemas.openxmlformats.org/officeDocument/2006/relationships/hyperlink" Target="http://www.laspositascollege.edu/gv/rac/assets/docs/fall-2018/Fall-37.pdf" TargetMode="External"/><Relationship Id="rId10" Type="http://schemas.openxmlformats.org/officeDocument/2006/relationships/hyperlink" Target="http://www.laspositascollege.edu/gv/rac/assets/docs/fall-2018/Fall-09.pdf" TargetMode="External"/><Relationship Id="rId19" Type="http://schemas.openxmlformats.org/officeDocument/2006/relationships/hyperlink" Target="http://www.laspositascollege.edu/gv/rac/assets/docs/fall-2018/Fall-18.pdf" TargetMode="External"/><Relationship Id="rId31" Type="http://schemas.openxmlformats.org/officeDocument/2006/relationships/hyperlink" Target="http://www.laspositascollege.edu/gv/rac/assets/docs/fall-2018/Fall-32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laspositascollege.edu/gv/rac/assets/docs/fall-2018/Fall-03.pdf" TargetMode="External"/><Relationship Id="rId9" Type="http://schemas.openxmlformats.org/officeDocument/2006/relationships/hyperlink" Target="http://www.laspositascollege.edu/gv/rac/assets/docs/fall-2018/Fall-08.pdf" TargetMode="External"/><Relationship Id="rId14" Type="http://schemas.openxmlformats.org/officeDocument/2006/relationships/hyperlink" Target="http://www.laspositascollege.edu/gv/rac/assets/docs/fall-2018/Fall-13.pdf" TargetMode="External"/><Relationship Id="rId22" Type="http://schemas.openxmlformats.org/officeDocument/2006/relationships/hyperlink" Target="http://www.laspositascollege.edu/gv/rac/assets/docs/fall-2018/Fall-23.pdf" TargetMode="External"/><Relationship Id="rId27" Type="http://schemas.openxmlformats.org/officeDocument/2006/relationships/hyperlink" Target="http://www.laspositascollege.edu/gv/rac/assets/docs/fall-2018/Fall-28.pdf" TargetMode="External"/><Relationship Id="rId30" Type="http://schemas.openxmlformats.org/officeDocument/2006/relationships/hyperlink" Target="http://www.laspositascollege.edu/gv/rac/assets/docs/fall-2018/Fall-31.pdf" TargetMode="External"/><Relationship Id="rId35" Type="http://schemas.openxmlformats.org/officeDocument/2006/relationships/hyperlink" Target="http://www.laspositascollege.edu/gv/rac/assets/docs/fall-2018/Fall-36.pdf" TargetMode="External"/><Relationship Id="rId43" Type="http://schemas.openxmlformats.org/officeDocument/2006/relationships/hyperlink" Target="http://www.laspositascollege.edu/gv/rac/assets/docs/fall-2018/Fall-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tabSelected="1" zoomScaleNormal="100" workbookViewId="0">
      <pane xSplit="4" topLeftCell="E1" activePane="topRight" state="frozen"/>
      <selection pane="topRight" activeCell="C48" sqref="C48"/>
    </sheetView>
  </sheetViews>
  <sheetFormatPr defaultRowHeight="15.75" x14ac:dyDescent="0.25"/>
  <cols>
    <col min="1" max="1" width="14.7109375" style="7" customWidth="1"/>
    <col min="2" max="2" width="10.140625" style="20" customWidth="1"/>
    <col min="3" max="3" width="66.85546875" style="6" customWidth="1"/>
    <col min="4" max="4" width="11.7109375" style="6" customWidth="1"/>
    <col min="5" max="5" width="17.140625" style="6" customWidth="1"/>
    <col min="6" max="6" width="12.28515625" style="6" customWidth="1"/>
    <col min="7" max="7" width="12" style="7" customWidth="1"/>
    <col min="8" max="8" width="10.140625" style="11" customWidth="1"/>
    <col min="9" max="9" width="10.42578125" style="12" customWidth="1"/>
    <col min="10" max="10" width="12.140625" style="7" customWidth="1"/>
    <col min="11" max="11" width="10" style="8" customWidth="1"/>
    <col min="12" max="12" width="9.140625" style="1"/>
  </cols>
  <sheetData>
    <row r="1" spans="1:27" s="16" customFormat="1" ht="36" customHeight="1" thickTop="1" thickBot="1" x14ac:dyDescent="0.4">
      <c r="A1" s="64" t="s">
        <v>11</v>
      </c>
      <c r="B1" s="65"/>
      <c r="C1" s="65"/>
      <c r="D1" s="57" t="s">
        <v>12</v>
      </c>
      <c r="E1" s="72"/>
      <c r="F1" s="72"/>
      <c r="G1" s="72"/>
      <c r="H1" s="72"/>
      <c r="I1" s="72"/>
      <c r="J1" s="72"/>
      <c r="K1" s="73"/>
      <c r="L1" s="15"/>
    </row>
    <row r="2" spans="1:27" s="10" customFormat="1" ht="18" customHeight="1" thickTop="1" thickBot="1" x14ac:dyDescent="0.45">
      <c r="A2" s="66" t="s">
        <v>8</v>
      </c>
      <c r="B2" s="24"/>
      <c r="C2" s="68" t="s">
        <v>10</v>
      </c>
      <c r="D2" s="68"/>
      <c r="E2" s="70"/>
      <c r="F2" s="70"/>
      <c r="G2" s="70"/>
      <c r="H2" s="70"/>
      <c r="I2" s="70"/>
      <c r="J2" s="70"/>
      <c r="K2" s="71"/>
      <c r="L2" s="30"/>
    </row>
    <row r="3" spans="1:27" s="10" customFormat="1" ht="66" customHeight="1" thickBot="1" x14ac:dyDescent="0.25">
      <c r="A3" s="67"/>
      <c r="B3" s="25"/>
      <c r="C3" s="69"/>
      <c r="D3" s="69"/>
      <c r="E3" s="56"/>
      <c r="F3" s="74" t="s">
        <v>43</v>
      </c>
      <c r="G3" s="75"/>
      <c r="H3" s="75"/>
      <c r="I3" s="75"/>
      <c r="J3" s="76"/>
      <c r="K3" s="33"/>
    </row>
    <row r="4" spans="1:27" s="9" customFormat="1" ht="89.25" customHeight="1" thickBot="1" x14ac:dyDescent="0.35">
      <c r="A4" s="17" t="s">
        <v>5</v>
      </c>
      <c r="B4" s="27" t="s">
        <v>6</v>
      </c>
      <c r="C4" s="18" t="s">
        <v>41</v>
      </c>
      <c r="D4" s="44" t="s">
        <v>42</v>
      </c>
      <c r="E4" s="39" t="s">
        <v>0</v>
      </c>
      <c r="F4" s="28" t="s">
        <v>50</v>
      </c>
      <c r="G4" s="34" t="s">
        <v>44</v>
      </c>
      <c r="H4" s="28" t="s">
        <v>45</v>
      </c>
      <c r="I4" s="28" t="s">
        <v>7</v>
      </c>
      <c r="J4" s="28" t="s">
        <v>49</v>
      </c>
      <c r="K4" s="19" t="s">
        <v>9</v>
      </c>
    </row>
    <row r="5" spans="1:27" s="9" customFormat="1" ht="13.5" customHeight="1" thickBot="1" x14ac:dyDescent="0.25">
      <c r="A5" s="13"/>
      <c r="B5" s="26"/>
      <c r="C5" s="14"/>
      <c r="D5" s="37"/>
      <c r="E5" s="37"/>
      <c r="F5" s="29" t="s">
        <v>3</v>
      </c>
      <c r="G5" s="35" t="s">
        <v>1</v>
      </c>
      <c r="H5" s="29" t="s">
        <v>2</v>
      </c>
      <c r="I5" s="29" t="s">
        <v>4</v>
      </c>
      <c r="J5" s="29" t="s">
        <v>4</v>
      </c>
      <c r="K5" s="42" t="s">
        <v>46</v>
      </c>
    </row>
    <row r="6" spans="1:27" s="4" customFormat="1" ht="41.1" customHeight="1" thickBot="1" x14ac:dyDescent="0.25">
      <c r="A6" s="58" t="s">
        <v>13</v>
      </c>
      <c r="B6" s="31">
        <f t="shared" ref="B6:B35" si="0">_xlfn.RANK.EQ(K6,$K$5:$K$35)</f>
        <v>1</v>
      </c>
      <c r="C6" s="40" t="s">
        <v>51</v>
      </c>
      <c r="D6" s="45" t="s">
        <v>48</v>
      </c>
      <c r="E6" s="38">
        <v>20893.37</v>
      </c>
      <c r="F6" s="32"/>
      <c r="G6" s="36"/>
      <c r="H6" s="32"/>
      <c r="I6" s="32"/>
      <c r="J6" s="32"/>
      <c r="K6" s="43">
        <f t="shared" ref="K6:K34" si="1">SUM(G6:J6)</f>
        <v>0</v>
      </c>
      <c r="L6" s="2"/>
      <c r="M6" s="3"/>
      <c r="AA6" s="5"/>
    </row>
    <row r="7" spans="1:27" s="4" customFormat="1" ht="41.1" customHeight="1" thickBot="1" x14ac:dyDescent="0.25">
      <c r="A7" s="58" t="s">
        <v>14</v>
      </c>
      <c r="B7" s="31">
        <f t="shared" si="0"/>
        <v>1</v>
      </c>
      <c r="C7" s="40" t="s">
        <v>52</v>
      </c>
      <c r="D7" s="45" t="s">
        <v>48</v>
      </c>
      <c r="E7" s="38">
        <v>9194.7199999999993</v>
      </c>
      <c r="F7" s="32"/>
      <c r="G7" s="36"/>
      <c r="H7" s="32"/>
      <c r="I7" s="32"/>
      <c r="J7" s="32"/>
      <c r="K7" s="43">
        <f t="shared" si="1"/>
        <v>0</v>
      </c>
      <c r="L7" s="2"/>
      <c r="M7" s="3"/>
      <c r="AA7" s="5"/>
    </row>
    <row r="8" spans="1:27" s="4" customFormat="1" ht="41.1" customHeight="1" thickBot="1" x14ac:dyDescent="0.25">
      <c r="A8" s="58" t="s">
        <v>15</v>
      </c>
      <c r="B8" s="31">
        <f t="shared" si="0"/>
        <v>1</v>
      </c>
      <c r="C8" s="40" t="s">
        <v>53</v>
      </c>
      <c r="D8" s="45" t="s">
        <v>48</v>
      </c>
      <c r="E8" s="38">
        <v>3350</v>
      </c>
      <c r="F8" s="32"/>
      <c r="G8" s="36"/>
      <c r="H8" s="32"/>
      <c r="I8" s="32"/>
      <c r="J8" s="32"/>
      <c r="K8" s="43">
        <f t="shared" si="1"/>
        <v>0</v>
      </c>
      <c r="L8" s="2"/>
      <c r="M8" s="3"/>
      <c r="AA8" s="5"/>
    </row>
    <row r="9" spans="1:27" s="4" customFormat="1" ht="41.1" customHeight="1" thickBot="1" x14ac:dyDescent="0.25">
      <c r="A9" s="58" t="s">
        <v>16</v>
      </c>
      <c r="B9" s="31">
        <f t="shared" si="0"/>
        <v>1</v>
      </c>
      <c r="C9" s="40" t="s">
        <v>54</v>
      </c>
      <c r="D9" s="45" t="s">
        <v>48</v>
      </c>
      <c r="E9" s="38">
        <v>7481.04</v>
      </c>
      <c r="F9" s="32"/>
      <c r="G9" s="36"/>
      <c r="H9" s="32"/>
      <c r="I9" s="32"/>
      <c r="J9" s="32"/>
      <c r="K9" s="43">
        <f t="shared" si="1"/>
        <v>0</v>
      </c>
      <c r="L9" s="2"/>
      <c r="M9" s="3"/>
      <c r="AA9" s="5"/>
    </row>
    <row r="10" spans="1:27" s="4" customFormat="1" ht="41.1" customHeight="1" thickBot="1" x14ac:dyDescent="0.25">
      <c r="A10" s="58" t="s">
        <v>17</v>
      </c>
      <c r="B10" s="31">
        <f t="shared" si="0"/>
        <v>1</v>
      </c>
      <c r="C10" s="40" t="s">
        <v>55</v>
      </c>
      <c r="D10" s="45" t="s">
        <v>48</v>
      </c>
      <c r="E10" s="38">
        <f>1652.88+1374.48</f>
        <v>3027.36</v>
      </c>
      <c r="F10" s="32"/>
      <c r="G10" s="36"/>
      <c r="H10" s="32"/>
      <c r="I10" s="32"/>
      <c r="J10" s="32"/>
      <c r="K10" s="43">
        <f t="shared" si="1"/>
        <v>0</v>
      </c>
      <c r="L10" s="2"/>
      <c r="M10" s="3"/>
      <c r="AA10" s="5"/>
    </row>
    <row r="11" spans="1:27" s="22" customFormat="1" ht="41.1" customHeight="1" thickBot="1" x14ac:dyDescent="0.25">
      <c r="A11" s="58" t="s">
        <v>18</v>
      </c>
      <c r="B11" s="31">
        <f t="shared" si="0"/>
        <v>1</v>
      </c>
      <c r="C11" s="40" t="s">
        <v>56</v>
      </c>
      <c r="D11" s="45" t="s">
        <v>48</v>
      </c>
      <c r="E11" s="38">
        <v>1132.52</v>
      </c>
      <c r="F11" s="32"/>
      <c r="G11" s="36"/>
      <c r="H11" s="32"/>
      <c r="I11" s="32"/>
      <c r="J11" s="32"/>
      <c r="K11" s="43">
        <f t="shared" si="1"/>
        <v>0</v>
      </c>
      <c r="L11" s="2"/>
      <c r="M11" s="3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5"/>
    </row>
    <row r="12" spans="1:27" s="4" customFormat="1" ht="41.1" customHeight="1" thickBot="1" x14ac:dyDescent="0.25">
      <c r="A12" s="58" t="s">
        <v>19</v>
      </c>
      <c r="B12" s="31">
        <f t="shared" si="0"/>
        <v>1</v>
      </c>
      <c r="C12" s="40" t="s">
        <v>57</v>
      </c>
      <c r="D12" s="45" t="s">
        <v>48</v>
      </c>
      <c r="E12" s="38">
        <v>3517.46</v>
      </c>
      <c r="F12" s="32"/>
      <c r="G12" s="36"/>
      <c r="H12" s="32"/>
      <c r="I12" s="32"/>
      <c r="J12" s="32"/>
      <c r="K12" s="43">
        <f t="shared" si="1"/>
        <v>0</v>
      </c>
      <c r="L12" s="2"/>
      <c r="M12" s="3"/>
      <c r="AA12" s="5"/>
    </row>
    <row r="13" spans="1:27" s="4" customFormat="1" ht="41.1" customHeight="1" thickBot="1" x14ac:dyDescent="0.25">
      <c r="A13" s="58" t="s">
        <v>20</v>
      </c>
      <c r="B13" s="31">
        <f t="shared" si="0"/>
        <v>1</v>
      </c>
      <c r="C13" s="40" t="s">
        <v>58</v>
      </c>
      <c r="D13" s="45" t="s">
        <v>48</v>
      </c>
      <c r="E13" s="38">
        <v>15870.4</v>
      </c>
      <c r="F13" s="32"/>
      <c r="G13" s="36"/>
      <c r="H13" s="32"/>
      <c r="I13" s="32"/>
      <c r="J13" s="32"/>
      <c r="K13" s="43">
        <f t="shared" si="1"/>
        <v>0</v>
      </c>
      <c r="L13" s="2"/>
      <c r="M13" s="3"/>
      <c r="AA13" s="5"/>
    </row>
    <row r="14" spans="1:27" s="4" customFormat="1" ht="41.1" customHeight="1" thickBot="1" x14ac:dyDescent="0.25">
      <c r="A14" s="58" t="s">
        <v>21</v>
      </c>
      <c r="B14" s="31">
        <f t="shared" si="0"/>
        <v>1</v>
      </c>
      <c r="C14" s="40" t="s">
        <v>59</v>
      </c>
      <c r="D14" s="45" t="s">
        <v>48</v>
      </c>
      <c r="E14" s="38">
        <v>95435.33</v>
      </c>
      <c r="F14" s="32"/>
      <c r="G14" s="36"/>
      <c r="H14" s="32"/>
      <c r="I14" s="32"/>
      <c r="J14" s="32"/>
      <c r="K14" s="43">
        <f t="shared" si="1"/>
        <v>0</v>
      </c>
      <c r="L14" s="2"/>
      <c r="M14" s="3"/>
      <c r="AA14" s="5"/>
    </row>
    <row r="15" spans="1:27" s="4" customFormat="1" ht="41.1" customHeight="1" thickBot="1" x14ac:dyDescent="0.25">
      <c r="A15" s="58" t="s">
        <v>22</v>
      </c>
      <c r="B15" s="31">
        <f t="shared" si="0"/>
        <v>1</v>
      </c>
      <c r="C15" s="40" t="s">
        <v>60</v>
      </c>
      <c r="D15" s="45" t="s">
        <v>48</v>
      </c>
      <c r="E15" s="38">
        <v>41149.24</v>
      </c>
      <c r="F15" s="32"/>
      <c r="G15" s="36"/>
      <c r="H15" s="32"/>
      <c r="I15" s="32"/>
      <c r="J15" s="32"/>
      <c r="K15" s="43">
        <f t="shared" si="1"/>
        <v>0</v>
      </c>
      <c r="L15" s="2"/>
      <c r="M15" s="3"/>
      <c r="AA15" s="5"/>
    </row>
    <row r="16" spans="1:27" s="4" customFormat="1" ht="41.1" customHeight="1" thickBot="1" x14ac:dyDescent="0.25">
      <c r="A16" s="58" t="s">
        <v>23</v>
      </c>
      <c r="B16" s="31">
        <f t="shared" si="0"/>
        <v>1</v>
      </c>
      <c r="C16" s="40" t="s">
        <v>61</v>
      </c>
      <c r="D16" s="45" t="s">
        <v>48</v>
      </c>
      <c r="E16" s="38">
        <v>7000</v>
      </c>
      <c r="F16" s="32"/>
      <c r="G16" s="36"/>
      <c r="H16" s="32"/>
      <c r="I16" s="32"/>
      <c r="J16" s="32"/>
      <c r="K16" s="43">
        <f t="shared" si="1"/>
        <v>0</v>
      </c>
      <c r="L16" s="2"/>
      <c r="M16" s="3"/>
      <c r="AA16" s="5"/>
    </row>
    <row r="17" spans="1:27" s="4" customFormat="1" ht="41.1" customHeight="1" thickBot="1" x14ac:dyDescent="0.25">
      <c r="A17" s="58" t="s">
        <v>24</v>
      </c>
      <c r="B17" s="31">
        <f t="shared" si="0"/>
        <v>1</v>
      </c>
      <c r="C17" s="40" t="s">
        <v>62</v>
      </c>
      <c r="D17" s="45" t="s">
        <v>48</v>
      </c>
      <c r="E17" s="38">
        <v>4329.58</v>
      </c>
      <c r="F17" s="32"/>
      <c r="G17" s="36"/>
      <c r="H17" s="32"/>
      <c r="I17" s="32"/>
      <c r="J17" s="32"/>
      <c r="K17" s="43">
        <f t="shared" si="1"/>
        <v>0</v>
      </c>
      <c r="L17" s="2"/>
      <c r="M17" s="3"/>
      <c r="AA17" s="5"/>
    </row>
    <row r="18" spans="1:27" s="4" customFormat="1" ht="41.1" customHeight="1" thickBot="1" x14ac:dyDescent="0.25">
      <c r="A18" s="58" t="s">
        <v>25</v>
      </c>
      <c r="B18" s="31">
        <f t="shared" si="0"/>
        <v>1</v>
      </c>
      <c r="C18" s="40" t="s">
        <v>63</v>
      </c>
      <c r="D18" s="45" t="s">
        <v>48</v>
      </c>
      <c r="E18" s="38">
        <v>11081.4</v>
      </c>
      <c r="F18" s="32"/>
      <c r="G18" s="36"/>
      <c r="H18" s="32"/>
      <c r="I18" s="32"/>
      <c r="J18" s="32"/>
      <c r="K18" s="43">
        <f t="shared" si="1"/>
        <v>0</v>
      </c>
      <c r="L18" s="2"/>
      <c r="M18" s="3"/>
      <c r="AA18" s="5"/>
    </row>
    <row r="19" spans="1:27" s="4" customFormat="1" ht="41.1" customHeight="1" thickBot="1" x14ac:dyDescent="0.25">
      <c r="A19" s="58" t="s">
        <v>26</v>
      </c>
      <c r="B19" s="31">
        <f t="shared" si="0"/>
        <v>1</v>
      </c>
      <c r="C19" s="40" t="s">
        <v>64</v>
      </c>
      <c r="D19" s="45" t="s">
        <v>48</v>
      </c>
      <c r="E19" s="38">
        <v>660</v>
      </c>
      <c r="F19" s="32"/>
      <c r="G19" s="36"/>
      <c r="H19" s="32"/>
      <c r="I19" s="32"/>
      <c r="J19" s="32"/>
      <c r="K19" s="43">
        <f t="shared" si="1"/>
        <v>0</v>
      </c>
      <c r="L19" s="2"/>
      <c r="M19" s="3"/>
      <c r="AA19" s="5"/>
    </row>
    <row r="20" spans="1:27" s="4" customFormat="1" ht="41.1" customHeight="1" thickBot="1" x14ac:dyDescent="0.25">
      <c r="A20" s="58" t="s">
        <v>27</v>
      </c>
      <c r="B20" s="31">
        <f t="shared" si="0"/>
        <v>1</v>
      </c>
      <c r="C20" s="40" t="s">
        <v>65</v>
      </c>
      <c r="D20" s="45" t="s">
        <v>48</v>
      </c>
      <c r="E20" s="38">
        <f>18614.45+4130</f>
        <v>22744.45</v>
      </c>
      <c r="F20" s="32"/>
      <c r="G20" s="36"/>
      <c r="H20" s="32"/>
      <c r="I20" s="32"/>
      <c r="J20" s="32"/>
      <c r="K20" s="43">
        <f t="shared" si="1"/>
        <v>0</v>
      </c>
      <c r="L20" s="2"/>
      <c r="M20" s="3">
        <f>3779.99*0.0925</f>
        <v>349.64907499999998</v>
      </c>
      <c r="AA20" s="5"/>
    </row>
    <row r="21" spans="1:27" s="4" customFormat="1" ht="41.1" customHeight="1" thickBot="1" x14ac:dyDescent="0.25">
      <c r="A21" s="58" t="s">
        <v>28</v>
      </c>
      <c r="B21" s="31">
        <f t="shared" si="0"/>
        <v>1</v>
      </c>
      <c r="C21" s="40" t="s">
        <v>66</v>
      </c>
      <c r="D21" s="45" t="s">
        <v>67</v>
      </c>
      <c r="E21" s="38">
        <v>23998.02</v>
      </c>
      <c r="F21" s="32"/>
      <c r="G21" s="36"/>
      <c r="H21" s="32"/>
      <c r="I21" s="32"/>
      <c r="J21" s="32"/>
      <c r="K21" s="43">
        <f t="shared" si="1"/>
        <v>0</v>
      </c>
      <c r="L21" s="2"/>
      <c r="M21" s="3">
        <f>M20+3779.99</f>
        <v>4129.639075</v>
      </c>
      <c r="AA21" s="5"/>
    </row>
    <row r="22" spans="1:27" s="4" customFormat="1" ht="41.1" customHeight="1" thickBot="1" x14ac:dyDescent="0.25">
      <c r="A22" s="58" t="s">
        <v>29</v>
      </c>
      <c r="B22" s="31">
        <f t="shared" si="0"/>
        <v>1</v>
      </c>
      <c r="C22" s="40" t="s">
        <v>68</v>
      </c>
      <c r="D22" s="45" t="s">
        <v>67</v>
      </c>
      <c r="E22" s="38">
        <v>14709.29</v>
      </c>
      <c r="F22" s="32"/>
      <c r="G22" s="36"/>
      <c r="H22" s="32"/>
      <c r="I22" s="32"/>
      <c r="J22" s="32"/>
      <c r="K22" s="43">
        <f t="shared" si="1"/>
        <v>0</v>
      </c>
      <c r="L22" s="2"/>
      <c r="M22" s="3"/>
      <c r="AA22" s="5"/>
    </row>
    <row r="23" spans="1:27" s="4" customFormat="1" ht="41.1" customHeight="1" thickBot="1" x14ac:dyDescent="0.25">
      <c r="A23" s="58" t="s">
        <v>30</v>
      </c>
      <c r="B23" s="31">
        <f t="shared" si="0"/>
        <v>1</v>
      </c>
      <c r="C23" s="40" t="s">
        <v>69</v>
      </c>
      <c r="D23" s="45" t="s">
        <v>70</v>
      </c>
      <c r="E23" s="38">
        <v>4954.78</v>
      </c>
      <c r="F23" s="32"/>
      <c r="G23" s="36"/>
      <c r="H23" s="32"/>
      <c r="I23" s="32"/>
      <c r="J23" s="32"/>
      <c r="K23" s="43">
        <f t="shared" si="1"/>
        <v>0</v>
      </c>
      <c r="L23" s="2"/>
      <c r="M23" s="3"/>
      <c r="AA23" s="5"/>
    </row>
    <row r="24" spans="1:27" s="4" customFormat="1" ht="41.1" customHeight="1" thickBot="1" x14ac:dyDescent="0.25">
      <c r="A24" s="58" t="s">
        <v>31</v>
      </c>
      <c r="B24" s="31">
        <f t="shared" si="0"/>
        <v>1</v>
      </c>
      <c r="C24" s="40" t="s">
        <v>71</v>
      </c>
      <c r="D24" s="45" t="s">
        <v>70</v>
      </c>
      <c r="E24" s="38">
        <v>7117.5</v>
      </c>
      <c r="F24" s="32"/>
      <c r="G24" s="36"/>
      <c r="H24" s="32"/>
      <c r="I24" s="32"/>
      <c r="J24" s="32"/>
      <c r="K24" s="43">
        <f t="shared" si="1"/>
        <v>0</v>
      </c>
      <c r="L24" s="2"/>
      <c r="M24" s="3"/>
      <c r="AA24" s="5"/>
    </row>
    <row r="25" spans="1:27" s="4" customFormat="1" ht="41.1" customHeight="1" thickBot="1" x14ac:dyDescent="0.25">
      <c r="A25" s="58" t="s">
        <v>32</v>
      </c>
      <c r="B25" s="31">
        <f t="shared" si="0"/>
        <v>1</v>
      </c>
      <c r="C25" s="40" t="s">
        <v>72</v>
      </c>
      <c r="D25" s="45" t="s">
        <v>70</v>
      </c>
      <c r="E25" s="38">
        <v>1147.47</v>
      </c>
      <c r="F25" s="32"/>
      <c r="G25" s="36"/>
      <c r="H25" s="32"/>
      <c r="I25" s="32"/>
      <c r="J25" s="32"/>
      <c r="K25" s="43">
        <f t="shared" si="1"/>
        <v>0</v>
      </c>
      <c r="L25" s="2"/>
      <c r="M25" s="3"/>
      <c r="AA25" s="5"/>
    </row>
    <row r="26" spans="1:27" s="4" customFormat="1" ht="41.1" customHeight="1" thickBot="1" x14ac:dyDescent="0.25">
      <c r="A26" s="58" t="s">
        <v>33</v>
      </c>
      <c r="B26" s="31">
        <f t="shared" si="0"/>
        <v>1</v>
      </c>
      <c r="C26" s="40" t="s">
        <v>73</v>
      </c>
      <c r="D26" s="45" t="s">
        <v>70</v>
      </c>
      <c r="E26" s="38">
        <v>955.91</v>
      </c>
      <c r="F26" s="32"/>
      <c r="G26" s="36"/>
      <c r="H26" s="32"/>
      <c r="I26" s="32"/>
      <c r="J26" s="32"/>
      <c r="K26" s="43">
        <f t="shared" si="1"/>
        <v>0</v>
      </c>
      <c r="L26" s="2"/>
      <c r="M26" s="3"/>
      <c r="AA26" s="5"/>
    </row>
    <row r="27" spans="1:27" s="4" customFormat="1" ht="41.1" customHeight="1" thickBot="1" x14ac:dyDescent="0.25">
      <c r="A27" s="58" t="s">
        <v>34</v>
      </c>
      <c r="B27" s="31">
        <f t="shared" si="0"/>
        <v>1</v>
      </c>
      <c r="C27" s="40" t="s">
        <v>74</v>
      </c>
      <c r="D27" s="45" t="s">
        <v>70</v>
      </c>
      <c r="E27" s="38">
        <f>17628.65</f>
        <v>17628.650000000001</v>
      </c>
      <c r="F27" s="32"/>
      <c r="G27" s="36"/>
      <c r="H27" s="32"/>
      <c r="I27" s="32"/>
      <c r="J27" s="32"/>
      <c r="K27" s="43">
        <f t="shared" si="1"/>
        <v>0</v>
      </c>
      <c r="L27" s="2"/>
      <c r="M27" s="3"/>
      <c r="AA27" s="5"/>
    </row>
    <row r="28" spans="1:27" s="4" customFormat="1" ht="41.1" customHeight="1" thickBot="1" x14ac:dyDescent="0.25">
      <c r="A28" s="58" t="s">
        <v>35</v>
      </c>
      <c r="B28" s="31">
        <f t="shared" si="0"/>
        <v>1</v>
      </c>
      <c r="C28" s="40" t="s">
        <v>75</v>
      </c>
      <c r="D28" s="45" t="s">
        <v>70</v>
      </c>
      <c r="E28" s="38">
        <f>1918.52</f>
        <v>1918.52</v>
      </c>
      <c r="F28" s="32"/>
      <c r="G28" s="36"/>
      <c r="H28" s="32"/>
      <c r="I28" s="32"/>
      <c r="J28" s="32"/>
      <c r="K28" s="43">
        <f t="shared" si="1"/>
        <v>0</v>
      </c>
      <c r="L28" s="2"/>
      <c r="M28" s="3"/>
      <c r="AA28" s="5"/>
    </row>
    <row r="29" spans="1:27" s="4" customFormat="1" ht="41.1" customHeight="1" thickBot="1" x14ac:dyDescent="0.25">
      <c r="A29" s="58" t="s">
        <v>36</v>
      </c>
      <c r="B29" s="31">
        <f t="shared" si="0"/>
        <v>1</v>
      </c>
      <c r="C29" s="40" t="s">
        <v>76</v>
      </c>
      <c r="D29" s="45" t="s">
        <v>70</v>
      </c>
      <c r="E29" s="38">
        <v>5745.18</v>
      </c>
      <c r="F29" s="32"/>
      <c r="G29" s="36"/>
      <c r="H29" s="32"/>
      <c r="I29" s="32"/>
      <c r="J29" s="32"/>
      <c r="K29" s="43">
        <f t="shared" si="1"/>
        <v>0</v>
      </c>
      <c r="L29" s="21"/>
      <c r="M29" s="3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3"/>
    </row>
    <row r="30" spans="1:27" s="4" customFormat="1" ht="41.1" customHeight="1" thickBot="1" x14ac:dyDescent="0.25">
      <c r="A30" s="58" t="s">
        <v>37</v>
      </c>
      <c r="B30" s="31">
        <f t="shared" si="0"/>
        <v>1</v>
      </c>
      <c r="C30" s="40" t="s">
        <v>77</v>
      </c>
      <c r="D30" s="45" t="s">
        <v>70</v>
      </c>
      <c r="E30" s="38">
        <v>51314.52</v>
      </c>
      <c r="F30" s="32"/>
      <c r="G30" s="36"/>
      <c r="H30" s="32"/>
      <c r="I30" s="32"/>
      <c r="J30" s="32"/>
      <c r="K30" s="43">
        <f t="shared" si="1"/>
        <v>0</v>
      </c>
      <c r="L30" s="2"/>
      <c r="M30" s="3"/>
      <c r="AA30" s="5"/>
    </row>
    <row r="31" spans="1:27" s="4" customFormat="1" ht="41.1" customHeight="1" thickBot="1" x14ac:dyDescent="0.25">
      <c r="A31" s="58" t="s">
        <v>38</v>
      </c>
      <c r="B31" s="31">
        <f t="shared" si="0"/>
        <v>1</v>
      </c>
      <c r="C31" s="40" t="s">
        <v>78</v>
      </c>
      <c r="D31" s="45" t="s">
        <v>70</v>
      </c>
      <c r="E31" s="38">
        <v>54864.26</v>
      </c>
      <c r="F31" s="32"/>
      <c r="G31" s="36"/>
      <c r="H31" s="32"/>
      <c r="I31" s="32"/>
      <c r="J31" s="32"/>
      <c r="K31" s="43">
        <f t="shared" si="1"/>
        <v>0</v>
      </c>
      <c r="L31" s="2"/>
      <c r="M31" s="3"/>
      <c r="AA31" s="5"/>
    </row>
    <row r="32" spans="1:27" s="4" customFormat="1" ht="41.1" customHeight="1" thickBot="1" x14ac:dyDescent="0.25">
      <c r="A32" s="58" t="s">
        <v>39</v>
      </c>
      <c r="B32" s="31">
        <f t="shared" si="0"/>
        <v>1</v>
      </c>
      <c r="C32" s="40" t="s">
        <v>79</v>
      </c>
      <c r="D32" s="45" t="s">
        <v>70</v>
      </c>
      <c r="E32" s="38">
        <v>36567.07</v>
      </c>
      <c r="F32" s="32"/>
      <c r="G32" s="36"/>
      <c r="H32" s="32"/>
      <c r="I32" s="32"/>
      <c r="J32" s="32"/>
      <c r="K32" s="43">
        <f t="shared" si="1"/>
        <v>0</v>
      </c>
      <c r="L32" s="2"/>
      <c r="M32" s="3"/>
      <c r="AA32" s="5"/>
    </row>
    <row r="33" spans="1:27" s="4" customFormat="1" ht="41.1" customHeight="1" thickBot="1" x14ac:dyDescent="0.25">
      <c r="A33" s="58" t="s">
        <v>40</v>
      </c>
      <c r="B33" s="31">
        <f t="shared" si="0"/>
        <v>1</v>
      </c>
      <c r="C33" s="40" t="s">
        <v>80</v>
      </c>
      <c r="D33" s="45" t="s">
        <v>70</v>
      </c>
      <c r="E33" s="38">
        <v>33439.24</v>
      </c>
      <c r="F33" s="32"/>
      <c r="G33" s="36"/>
      <c r="H33" s="32"/>
      <c r="I33" s="32"/>
      <c r="J33" s="32"/>
      <c r="K33" s="43">
        <f t="shared" si="1"/>
        <v>0</v>
      </c>
      <c r="L33" s="2"/>
      <c r="M33" s="3"/>
      <c r="AA33" s="5"/>
    </row>
    <row r="34" spans="1:27" s="4" customFormat="1" ht="41.1" customHeight="1" thickBot="1" x14ac:dyDescent="0.25">
      <c r="A34" s="58" t="s">
        <v>97</v>
      </c>
      <c r="B34" s="31">
        <f t="shared" si="0"/>
        <v>1</v>
      </c>
      <c r="C34" s="40" t="s">
        <v>81</v>
      </c>
      <c r="D34" s="45" t="s">
        <v>70</v>
      </c>
      <c r="E34" s="38">
        <v>739.24</v>
      </c>
      <c r="F34" s="32"/>
      <c r="G34" s="36"/>
      <c r="H34" s="32"/>
      <c r="I34" s="32"/>
      <c r="J34" s="32"/>
      <c r="K34" s="43">
        <f t="shared" si="1"/>
        <v>0</v>
      </c>
      <c r="L34" s="2"/>
      <c r="M34" s="3"/>
      <c r="AA34" s="5"/>
    </row>
    <row r="35" spans="1:27" s="4" customFormat="1" ht="38.25" customHeight="1" thickBot="1" x14ac:dyDescent="0.25">
      <c r="A35" s="59" t="s">
        <v>98</v>
      </c>
      <c r="B35" s="31">
        <f t="shared" si="0"/>
        <v>1</v>
      </c>
      <c r="C35" s="40" t="s">
        <v>82</v>
      </c>
      <c r="D35" s="45" t="s">
        <v>70</v>
      </c>
      <c r="E35" s="38">
        <v>30270</v>
      </c>
      <c r="F35" s="32"/>
      <c r="G35" s="36"/>
      <c r="H35" s="32"/>
      <c r="I35" s="32"/>
      <c r="J35" s="32"/>
      <c r="K35" s="43">
        <f t="shared" ref="K35" si="2">SUM(G35:J35)</f>
        <v>0</v>
      </c>
      <c r="L35" s="2"/>
      <c r="M35" s="3"/>
      <c r="AA35" s="5"/>
    </row>
    <row r="36" spans="1:27" s="4" customFormat="1" ht="41.1" customHeight="1" thickBot="1" x14ac:dyDescent="0.25">
      <c r="A36" s="58" t="s">
        <v>99</v>
      </c>
      <c r="B36" s="31">
        <f t="shared" ref="B36:B47" si="3">_xlfn.RANK.EQ(K36,$K$5:$K$17)</f>
        <v>1</v>
      </c>
      <c r="C36" s="40" t="s">
        <v>83</v>
      </c>
      <c r="D36" s="45" t="s">
        <v>70</v>
      </c>
      <c r="E36" s="38">
        <v>101544.53</v>
      </c>
      <c r="F36" s="32"/>
      <c r="G36" s="36"/>
      <c r="H36" s="32"/>
      <c r="I36" s="32"/>
      <c r="J36" s="32"/>
      <c r="K36" s="43">
        <f t="shared" ref="K36:K47" si="4">SUM(G36:J36)</f>
        <v>0</v>
      </c>
      <c r="L36" s="2"/>
      <c r="M36" s="3"/>
      <c r="AA36" s="5"/>
    </row>
    <row r="37" spans="1:27" s="4" customFormat="1" ht="41.1" customHeight="1" thickBot="1" x14ac:dyDescent="0.25">
      <c r="A37" s="58" t="s">
        <v>100</v>
      </c>
      <c r="B37" s="31">
        <f t="shared" si="3"/>
        <v>1</v>
      </c>
      <c r="C37" s="40" t="s">
        <v>84</v>
      </c>
      <c r="D37" s="45" t="s">
        <v>70</v>
      </c>
      <c r="E37" s="38">
        <v>18561.580000000002</v>
      </c>
      <c r="F37" s="32"/>
      <c r="G37" s="36"/>
      <c r="H37" s="32"/>
      <c r="I37" s="32"/>
      <c r="J37" s="32"/>
      <c r="K37" s="43">
        <f t="shared" si="4"/>
        <v>0</v>
      </c>
      <c r="L37" s="2"/>
      <c r="M37" s="3"/>
      <c r="AA37" s="5"/>
    </row>
    <row r="38" spans="1:27" s="4" customFormat="1" ht="41.1" customHeight="1" thickBot="1" x14ac:dyDescent="0.25">
      <c r="A38" s="58" t="s">
        <v>101</v>
      </c>
      <c r="B38" s="31">
        <f t="shared" si="3"/>
        <v>1</v>
      </c>
      <c r="C38" s="40" t="s">
        <v>85</v>
      </c>
      <c r="D38" s="45" t="s">
        <v>70</v>
      </c>
      <c r="E38" s="38">
        <v>18052.580000000002</v>
      </c>
      <c r="F38" s="32"/>
      <c r="G38" s="36"/>
      <c r="H38" s="32"/>
      <c r="I38" s="32"/>
      <c r="J38" s="32"/>
      <c r="K38" s="43">
        <f t="shared" si="4"/>
        <v>0</v>
      </c>
      <c r="L38" s="2"/>
      <c r="M38" s="3"/>
      <c r="AA38" s="5"/>
    </row>
    <row r="39" spans="1:27" s="4" customFormat="1" ht="41.1" customHeight="1" thickBot="1" x14ac:dyDescent="0.25">
      <c r="A39" s="58" t="s">
        <v>102</v>
      </c>
      <c r="B39" s="31">
        <f t="shared" si="3"/>
        <v>1</v>
      </c>
      <c r="C39" s="40" t="s">
        <v>86</v>
      </c>
      <c r="D39" s="45" t="s">
        <v>70</v>
      </c>
      <c r="E39" s="38">
        <v>647.17999999999995</v>
      </c>
      <c r="F39" s="32"/>
      <c r="G39" s="36"/>
      <c r="H39" s="32"/>
      <c r="I39" s="32"/>
      <c r="J39" s="32"/>
      <c r="K39" s="43">
        <f t="shared" si="4"/>
        <v>0</v>
      </c>
      <c r="L39" s="2"/>
      <c r="M39" s="3"/>
      <c r="AA39" s="5"/>
    </row>
    <row r="40" spans="1:27" s="4" customFormat="1" ht="41.1" customHeight="1" thickBot="1" x14ac:dyDescent="0.25">
      <c r="A40" s="58" t="s">
        <v>103</v>
      </c>
      <c r="B40" s="31">
        <f t="shared" si="3"/>
        <v>1</v>
      </c>
      <c r="C40" s="40" t="s">
        <v>87</v>
      </c>
      <c r="D40" s="45" t="s">
        <v>70</v>
      </c>
      <c r="E40" s="38">
        <f>1422.87+681.7</f>
        <v>2104.5699999999997</v>
      </c>
      <c r="F40" s="32"/>
      <c r="G40" s="36"/>
      <c r="H40" s="32"/>
      <c r="I40" s="32"/>
      <c r="J40" s="32"/>
      <c r="K40" s="43">
        <f t="shared" si="4"/>
        <v>0</v>
      </c>
      <c r="L40" s="2"/>
      <c r="M40" s="3"/>
      <c r="AA40" s="5"/>
    </row>
    <row r="41" spans="1:27" s="22" customFormat="1" ht="41.1" customHeight="1" thickBot="1" x14ac:dyDescent="0.25">
      <c r="A41" s="58" t="s">
        <v>104</v>
      </c>
      <c r="B41" s="31">
        <f t="shared" si="3"/>
        <v>1</v>
      </c>
      <c r="C41" s="40" t="s">
        <v>88</v>
      </c>
      <c r="D41" s="45" t="s">
        <v>89</v>
      </c>
      <c r="E41" s="38">
        <f>4014.51+3208.5</f>
        <v>7223.01</v>
      </c>
      <c r="F41" s="32"/>
      <c r="G41" s="36"/>
      <c r="H41" s="32"/>
      <c r="I41" s="32"/>
      <c r="J41" s="32"/>
      <c r="K41" s="43">
        <f t="shared" si="4"/>
        <v>0</v>
      </c>
      <c r="L41" s="2"/>
      <c r="M41" s="3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5"/>
    </row>
    <row r="42" spans="1:27" s="4" customFormat="1" ht="41.1" customHeight="1" thickBot="1" x14ac:dyDescent="0.25">
      <c r="A42" s="58" t="s">
        <v>105</v>
      </c>
      <c r="B42" s="31">
        <f t="shared" si="3"/>
        <v>1</v>
      </c>
      <c r="C42" s="40" t="s">
        <v>90</v>
      </c>
      <c r="D42" s="45" t="s">
        <v>89</v>
      </c>
      <c r="E42" s="38">
        <v>23082.6</v>
      </c>
      <c r="F42" s="32"/>
      <c r="G42" s="36"/>
      <c r="H42" s="32"/>
      <c r="I42" s="32"/>
      <c r="J42" s="32"/>
      <c r="K42" s="43">
        <f t="shared" si="4"/>
        <v>0</v>
      </c>
      <c r="L42" s="2"/>
      <c r="M42" s="3"/>
      <c r="AA42" s="5"/>
    </row>
    <row r="43" spans="1:27" s="4" customFormat="1" ht="41.1" customHeight="1" thickBot="1" x14ac:dyDescent="0.25">
      <c r="A43" s="58" t="s">
        <v>106</v>
      </c>
      <c r="B43" s="31">
        <f t="shared" si="3"/>
        <v>1</v>
      </c>
      <c r="C43" s="40" t="s">
        <v>91</v>
      </c>
      <c r="D43" s="45" t="s">
        <v>89</v>
      </c>
      <c r="E43" s="38">
        <v>1357.98</v>
      </c>
      <c r="F43" s="32"/>
      <c r="G43" s="36"/>
      <c r="H43" s="32"/>
      <c r="I43" s="32"/>
      <c r="J43" s="32"/>
      <c r="K43" s="43">
        <f t="shared" si="4"/>
        <v>0</v>
      </c>
      <c r="L43" s="2"/>
      <c r="M43" s="3"/>
      <c r="AA43" s="5"/>
    </row>
    <row r="44" spans="1:27" s="4" customFormat="1" ht="41.1" customHeight="1" thickBot="1" x14ac:dyDescent="0.25">
      <c r="A44" s="58" t="s">
        <v>107</v>
      </c>
      <c r="B44" s="31">
        <f t="shared" si="3"/>
        <v>1</v>
      </c>
      <c r="C44" s="40" t="s">
        <v>92</v>
      </c>
      <c r="D44" s="45" t="s">
        <v>89</v>
      </c>
      <c r="E44" s="38">
        <v>471.76</v>
      </c>
      <c r="F44" s="32"/>
      <c r="G44" s="36"/>
      <c r="H44" s="32"/>
      <c r="I44" s="32"/>
      <c r="J44" s="32"/>
      <c r="K44" s="43">
        <f t="shared" si="4"/>
        <v>0</v>
      </c>
      <c r="L44" s="2"/>
      <c r="M44" s="3"/>
      <c r="AA44" s="5"/>
    </row>
    <row r="45" spans="1:27" s="4" customFormat="1" ht="41.1" customHeight="1" thickBot="1" x14ac:dyDescent="0.25">
      <c r="A45" s="58" t="s">
        <v>108</v>
      </c>
      <c r="B45" s="31">
        <f t="shared" si="3"/>
        <v>1</v>
      </c>
      <c r="C45" s="40" t="s">
        <v>93</v>
      </c>
      <c r="D45" s="45" t="s">
        <v>89</v>
      </c>
      <c r="E45" s="38">
        <v>7768.15</v>
      </c>
      <c r="F45" s="32"/>
      <c r="G45" s="36"/>
      <c r="H45" s="32"/>
      <c r="I45" s="32"/>
      <c r="J45" s="32"/>
      <c r="K45" s="43">
        <f t="shared" si="4"/>
        <v>0</v>
      </c>
      <c r="L45" s="2"/>
      <c r="M45" s="3"/>
      <c r="AA45" s="5"/>
    </row>
    <row r="46" spans="1:27" s="4" customFormat="1" ht="41.1" customHeight="1" thickBot="1" x14ac:dyDescent="0.25">
      <c r="A46" s="58" t="s">
        <v>109</v>
      </c>
      <c r="B46" s="31">
        <f t="shared" si="3"/>
        <v>1</v>
      </c>
      <c r="C46" s="40" t="s">
        <v>94</v>
      </c>
      <c r="D46" s="45" t="s">
        <v>89</v>
      </c>
      <c r="E46" s="38">
        <v>1096.69</v>
      </c>
      <c r="F46" s="32"/>
      <c r="G46" s="36"/>
      <c r="H46" s="32"/>
      <c r="I46" s="32"/>
      <c r="J46" s="32"/>
      <c r="K46" s="43">
        <f t="shared" si="4"/>
        <v>0</v>
      </c>
      <c r="L46" s="2"/>
      <c r="M46" s="3"/>
      <c r="AA46" s="5"/>
    </row>
    <row r="47" spans="1:27" s="4" customFormat="1" ht="41.1" customHeight="1" thickBot="1" x14ac:dyDescent="0.25">
      <c r="A47" s="58" t="s">
        <v>110</v>
      </c>
      <c r="B47" s="31">
        <f t="shared" si="3"/>
        <v>1</v>
      </c>
      <c r="C47" s="40" t="s">
        <v>95</v>
      </c>
      <c r="D47" s="45" t="s">
        <v>89</v>
      </c>
      <c r="E47" s="38">
        <v>4329.58</v>
      </c>
      <c r="F47" s="32"/>
      <c r="G47" s="36"/>
      <c r="H47" s="32"/>
      <c r="I47" s="32"/>
      <c r="J47" s="32"/>
      <c r="K47" s="43">
        <f t="shared" si="4"/>
        <v>0</v>
      </c>
      <c r="L47" s="2"/>
      <c r="M47" s="3"/>
      <c r="AA47" s="5"/>
    </row>
    <row r="48" spans="1:27" s="4" customFormat="1" ht="38.25" customHeight="1" thickBot="1" x14ac:dyDescent="0.25">
      <c r="A48" s="49"/>
      <c r="B48" s="50"/>
      <c r="C48" s="50"/>
      <c r="D48" s="54"/>
      <c r="E48" s="51"/>
      <c r="F48" s="53"/>
      <c r="G48" s="53"/>
      <c r="H48" s="53"/>
      <c r="I48" s="53"/>
      <c r="J48" s="53"/>
      <c r="K48" s="52"/>
      <c r="L48" s="2"/>
      <c r="M48" s="3"/>
      <c r="AA48" s="5"/>
    </row>
    <row r="49" spans="1:11" ht="26.25" customHeight="1" thickTop="1" thickBot="1" x14ac:dyDescent="0.35">
      <c r="A49" s="62" t="s">
        <v>47</v>
      </c>
      <c r="B49" s="63"/>
      <c r="C49" s="63"/>
      <c r="D49" s="63"/>
      <c r="E49" s="41">
        <f>SUM(E6:E47)</f>
        <v>718476.72999999986</v>
      </c>
      <c r="F49" s="55"/>
      <c r="G49" s="60"/>
      <c r="H49" s="60"/>
      <c r="I49" s="60"/>
      <c r="J49" s="60"/>
      <c r="K49" s="61"/>
    </row>
    <row r="50" spans="1:11" ht="21.75" thickTop="1" thickBot="1" x14ac:dyDescent="0.35">
      <c r="A50" s="46"/>
      <c r="B50" s="47"/>
      <c r="C50" s="48"/>
      <c r="D50" s="48"/>
      <c r="E50" s="48"/>
      <c r="F50" s="48"/>
      <c r="G50" s="60" t="s">
        <v>96</v>
      </c>
      <c r="H50" s="60"/>
      <c r="I50" s="60"/>
      <c r="J50" s="60"/>
      <c r="K50" s="61"/>
    </row>
    <row r="51" spans="1:11" ht="16.5" thickTop="1" x14ac:dyDescent="0.25"/>
  </sheetData>
  <sortState ref="A6:AD34">
    <sortCondition ref="D6:D34"/>
  </sortState>
  <dataConsolidate/>
  <mergeCells count="9">
    <mergeCell ref="G50:K50"/>
    <mergeCell ref="A49:D49"/>
    <mergeCell ref="G49:K49"/>
    <mergeCell ref="A1:C1"/>
    <mergeCell ref="A2:A3"/>
    <mergeCell ref="C2:D3"/>
    <mergeCell ref="E2:K2"/>
    <mergeCell ref="E1:K1"/>
    <mergeCell ref="F3:J3"/>
  </mergeCells>
  <phoneticPr fontId="0" type="noConversion"/>
  <conditionalFormatting sqref="B7">
    <cfRule type="duplicateValues" dxfId="5" priority="5"/>
  </conditionalFormatting>
  <conditionalFormatting sqref="B6">
    <cfRule type="duplicateValues" dxfId="4" priority="4"/>
  </conditionalFormatting>
  <conditionalFormatting sqref="B37">
    <cfRule type="duplicateValues" dxfId="3" priority="2"/>
  </conditionalFormatting>
  <conditionalFormatting sqref="B36">
    <cfRule type="duplicateValues" dxfId="2" priority="1"/>
  </conditionalFormatting>
  <conditionalFormatting sqref="B38:B47">
    <cfRule type="duplicateValues" dxfId="1" priority="3"/>
  </conditionalFormatting>
  <conditionalFormatting sqref="B8:B35">
    <cfRule type="duplicateValues" dxfId="0" priority="19"/>
  </conditionalFormatting>
  <dataValidations count="3">
    <dataValidation type="decimal" allowBlank="1" showInputMessage="1" showErrorMessage="1" errorTitle="Enter Rubric Value" error="Enter number between 0-10" promptTitle="Enter Rubric Value (0-10)" prompt="8-10 Strong Evidence_x000a_4-7 Adequate Evidence_x000a_0-3 Limited Evidence" sqref="G6:H47">
      <formula1>0</formula1>
      <formula2>10</formula2>
    </dataValidation>
    <dataValidation type="whole" showInputMessage="1" showErrorMessage="1" errorTitle="Correction Needed " error="This cell contains a formula and can not be changed.  This cell can not toal more than 70 total points.  " sqref="K6:K47">
      <formula1>0</formula1>
      <formula2>30</formula2>
    </dataValidation>
    <dataValidation type="decimal" allowBlank="1" showInputMessage="1" showErrorMessage="1" errorTitle="Enter Rubric Value" error="Enter number between 0-5" promptTitle="Enter Rubric Value (0-5)" prompt="4-5 Strong Evidence_x000a_2-3 Adequate Evidence_x000a_0-1 Limited Evidence" sqref="I6:J47 F6:F47">
      <formula1>0</formula1>
      <formula2>5</formula2>
    </dataValidation>
  </dataValidations>
  <hyperlinks>
    <hyperlink ref="A7" r:id="rId1"/>
    <hyperlink ref="F3:J3" r:id="rId2" display="CLICK HERE TO DISPLAY INSTRUCTIONAL EQUIPMENT RUBRIC"/>
    <hyperlink ref="A6" r:id="rId3"/>
    <hyperlink ref="A8" r:id="rId4"/>
    <hyperlink ref="A9" r:id="rId5"/>
    <hyperlink ref="A10" r:id="rId6"/>
    <hyperlink ref="A11" r:id="rId7"/>
    <hyperlink ref="A12" r:id="rId8"/>
    <hyperlink ref="A13" r:id="rId9"/>
    <hyperlink ref="A14" r:id="rId10"/>
    <hyperlink ref="A15" r:id="rId11"/>
    <hyperlink ref="A16" r:id="rId12"/>
    <hyperlink ref="A17" r:id="rId13"/>
    <hyperlink ref="A18" r:id="rId14"/>
    <hyperlink ref="A19" r:id="rId15"/>
    <hyperlink ref="A20" r:id="rId16"/>
    <hyperlink ref="A21" r:id="rId17"/>
    <hyperlink ref="A22" r:id="rId18"/>
    <hyperlink ref="A23" r:id="rId19"/>
    <hyperlink ref="A24" r:id="rId20"/>
    <hyperlink ref="A25" r:id="rId21"/>
    <hyperlink ref="A26" r:id="rId22"/>
    <hyperlink ref="A27" r:id="rId23"/>
    <hyperlink ref="A28" r:id="rId24"/>
    <hyperlink ref="A29" r:id="rId25"/>
    <hyperlink ref="A30" r:id="rId26"/>
    <hyperlink ref="A31" r:id="rId27"/>
    <hyperlink ref="A32" r:id="rId28"/>
    <hyperlink ref="A33" r:id="rId29"/>
    <hyperlink ref="A34" r:id="rId30"/>
    <hyperlink ref="A35" r:id="rId31"/>
    <hyperlink ref="A36" r:id="rId32"/>
    <hyperlink ref="A37" r:id="rId33"/>
    <hyperlink ref="A38" r:id="rId34"/>
    <hyperlink ref="A39" r:id="rId35"/>
    <hyperlink ref="A40" r:id="rId36"/>
    <hyperlink ref="A41" r:id="rId37"/>
    <hyperlink ref="A42" r:id="rId38"/>
    <hyperlink ref="A43" r:id="rId39"/>
    <hyperlink ref="A44" r:id="rId40"/>
    <hyperlink ref="A45" r:id="rId41"/>
    <hyperlink ref="A46" r:id="rId42"/>
    <hyperlink ref="A47" r:id="rId43"/>
  </hyperlinks>
  <printOptions horizontalCentered="1"/>
  <pageMargins left="0" right="0" top="1.1000000000000001" bottom="0" header="0.3" footer="0.25"/>
  <pageSetup scale="44" orientation="portrait" r:id="rId44"/>
  <headerFooter scaleWithDoc="0" alignWithMargins="0">
    <oddHeader>&amp;C&amp;"Times New Roman,Regular"&amp;12Resource Allocation Committee (RAC)
&amp;14Fall 2017 Instructional Equipment Request Ranking</oddHeader>
    <oddFooter>&amp;CAs of &amp;D</oddFooter>
  </headerFooter>
  <rowBreaks count="1" manualBreakCount="1">
    <brk id="20" max="16383" man="1"/>
  </rowBreaks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2017-12-06T20:07:51Z</cp:lastPrinted>
  <dcterms:created xsi:type="dcterms:W3CDTF">2006-05-05T15:28:21Z</dcterms:created>
  <dcterms:modified xsi:type="dcterms:W3CDTF">2018-10-04T21:18:11Z</dcterms:modified>
</cp:coreProperties>
</file>