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105" windowWidth="21075" windowHeight="997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45621"/>
</workbook>
</file>

<file path=xl/calcChain.xml><?xml version="1.0" encoding="utf-8"?>
<calcChain xmlns="http://schemas.openxmlformats.org/spreadsheetml/2006/main"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G2" i="6"/>
  <c r="J2" i="6"/>
  <c r="E2" i="2"/>
  <c r="E2" i="3"/>
  <c r="F2" i="1"/>
  <c r="H2" i="2"/>
  <c r="H2" i="3"/>
  <c r="I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I2" i="3" s="1"/>
  <c r="J6" i="3"/>
  <c r="J2" i="3" s="1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" i="2" s="1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K7" i="1"/>
  <c r="K2" i="1" s="1"/>
  <c r="E2" i="4" l="1"/>
  <c r="J2" i="1"/>
  <c r="I2" i="2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L2" i="1" s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3" l="1"/>
  <c r="D2" i="4"/>
  <c r="K2" i="2"/>
  <c r="F2" i="4" s="1"/>
  <c r="M2" i="1"/>
  <c r="L2" i="3"/>
  <c r="K3" i="6"/>
  <c r="I3" i="3"/>
  <c r="I3" i="2"/>
  <c r="J3" i="1"/>
  <c r="L2" i="2"/>
  <c r="G2" i="4" l="1"/>
</calcChain>
</file>

<file path=xl/sharedStrings.xml><?xml version="1.0" encoding="utf-8"?>
<sst xmlns="http://schemas.openxmlformats.org/spreadsheetml/2006/main" count="149" uniqueCount="53">
  <si>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</si>
  <si>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</si>
  <si>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</si>
  <si>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</si>
  <si>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</si>
  <si>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</si>
  <si>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</si>
  <si>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</si>
  <si>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</si>
  <si>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</si>
  <si>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</si>
  <si>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</si>
  <si>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</si>
  <si>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</si>
  <si>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</si>
  <si>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</si>
  <si>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</si>
  <si>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</si>
  <si>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</si>
  <si>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</si>
  <si>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</si>
  <si>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</si>
  <si>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</si>
  <si>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</si>
  <si>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</si>
  <si>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</si>
  <si>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</si>
  <si>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</si>
  <si>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</si>
  <si>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</si>
  <si>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</si>
  <si>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</si>
  <si>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</si>
  <si>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</si>
  <si>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</si>
  <si>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</si>
  <si>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</si>
  <si>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</si>
  <si>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</si>
  <si>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</si>
  <si>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</si>
  <si>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</si>
  <si>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</si>
  <si>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</si>
  <si>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</si>
  <si>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</si>
  <si>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</si>
  <si>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ECON</t>
  </si>
  <si>
    <t>Economics</t>
  </si>
  <si>
    <t>Econ 1</t>
  </si>
  <si>
    <t>Econ 2</t>
  </si>
  <si>
    <t>Econ 10</t>
  </si>
  <si>
    <t>Econ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</si>
</sst>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zoomScale="90" zoomScaleNormal="90" workbookViewId="0">
      <pane ySplit="6" topLeftCell="A7" activePane="bottomLeft" state="frozen"/>
      <selection activeCell="A25" sqref="A6:N45"/>
      <selection pane="bottomLeft" activeCell="I11" sqref="I11"/>
    </sheetView>
  </sheetViews>
  <sheetFormatPr defaultColWidth="9.140625" defaultRowHeight="15" x14ac:dyDescent="0.25"/>
  <cols>
    <col min="1" max="1" width="10.57031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105" t="s">
        <v>26</v>
      </c>
      <c r="G1" s="106"/>
      <c r="H1" s="107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108" t="str">
        <f>'2016-17 Summary'!B2</f>
        <v>ECON</v>
      </c>
      <c r="G2" s="108"/>
      <c r="H2" s="108"/>
      <c r="I2" s="19">
        <f>'2016-17 Summary'!C2</f>
        <v>5.4</v>
      </c>
      <c r="J2" s="8">
        <f>SUM(J7:J24)</f>
        <v>0.8</v>
      </c>
      <c r="K2" s="8">
        <f>SUM(K7:K24)</f>
        <v>528</v>
      </c>
      <c r="L2" s="8">
        <f>SUM(L7:L24)</f>
        <v>17.600000000000001</v>
      </c>
      <c r="M2" s="60">
        <f>K2/J2</f>
        <v>660</v>
      </c>
      <c r="N2" s="80" t="s">
        <v>39</v>
      </c>
    </row>
    <row r="3" spans="1:14" ht="19.5" customHeight="1" x14ac:dyDescent="0.25">
      <c r="A3" s="109"/>
      <c r="B3" s="110"/>
      <c r="C3" s="110"/>
      <c r="D3" s="110"/>
      <c r="E3" s="110"/>
      <c r="F3" s="58"/>
      <c r="G3" s="103" t="s">
        <v>29</v>
      </c>
      <c r="H3" s="103"/>
      <c r="I3" s="104"/>
      <c r="J3" s="8">
        <f>'2016-17 Summary'!C2-'Summer 16'!J2-'Fall 16'!I2-'Spring 17'!I2</f>
        <v>0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 t="s">
        <v>48</v>
      </c>
      <c r="B7" s="33" t="s">
        <v>49</v>
      </c>
      <c r="C7" s="33" t="s">
        <v>38</v>
      </c>
      <c r="D7" s="33">
        <v>44</v>
      </c>
      <c r="E7" s="65">
        <v>44</v>
      </c>
      <c r="F7" s="33">
        <v>2</v>
      </c>
      <c r="G7" s="66">
        <f>F7*E7</f>
        <v>88</v>
      </c>
      <c r="H7" s="34">
        <v>3</v>
      </c>
      <c r="I7" s="67">
        <v>3</v>
      </c>
      <c r="J7" s="52">
        <f t="shared" ref="J7:J24" si="0">I7*F7/15</f>
        <v>0.4</v>
      </c>
      <c r="K7" s="51">
        <f>G7*H7</f>
        <v>264</v>
      </c>
      <c r="L7" s="53">
        <f>K7/30</f>
        <v>8.8000000000000007</v>
      </c>
      <c r="M7" s="52">
        <f t="shared" ref="M7:M24" si="1">K7/J7</f>
        <v>660</v>
      </c>
      <c r="N7" s="84"/>
    </row>
    <row r="8" spans="1:14" ht="15.75" customHeight="1" x14ac:dyDescent="0.25">
      <c r="A8" s="76" t="s">
        <v>48</v>
      </c>
      <c r="B8" s="76" t="s">
        <v>50</v>
      </c>
      <c r="C8" s="76" t="s">
        <v>38</v>
      </c>
      <c r="D8" s="33">
        <v>44</v>
      </c>
      <c r="E8" s="65">
        <v>44</v>
      </c>
      <c r="F8" s="33">
        <v>2</v>
      </c>
      <c r="G8" s="66">
        <f t="shared" ref="G8:G9" si="2">E8*F8</f>
        <v>88</v>
      </c>
      <c r="H8" s="34">
        <v>3</v>
      </c>
      <c r="I8" s="67">
        <v>3</v>
      </c>
      <c r="J8" s="52">
        <f t="shared" si="0"/>
        <v>0.4</v>
      </c>
      <c r="K8" s="51">
        <f t="shared" ref="K8:K24" si="3">(G8*H8)</f>
        <v>264</v>
      </c>
      <c r="L8" s="53">
        <f t="shared" ref="L8:L24" si="4">K8/30</f>
        <v>8.8000000000000007</v>
      </c>
      <c r="M8" s="52">
        <f t="shared" si="1"/>
        <v>660</v>
      </c>
      <c r="N8" s="85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85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85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85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85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85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85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85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85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85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85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85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85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85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85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85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85"/>
    </row>
    <row r="25" spans="1:14" ht="18.75" customHeight="1" x14ac:dyDescent="0.25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1:14" ht="88.5" customHeigh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95" t="s">
        <v>19</v>
      </c>
      <c r="C30" s="95"/>
      <c r="D30" s="96"/>
      <c r="E30" s="96"/>
      <c r="F30" s="96"/>
      <c r="G30" s="96"/>
      <c r="H30" s="96"/>
      <c r="I30" s="97"/>
      <c r="J30" s="98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99" t="s">
        <v>21</v>
      </c>
      <c r="C32" s="99"/>
      <c r="D32" s="100"/>
      <c r="E32" s="100"/>
      <c r="F32" s="100"/>
      <c r="G32" s="100"/>
      <c r="H32" s="100"/>
      <c r="I32" s="101"/>
      <c r="J32" s="102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B32:H32"/>
    <mergeCell ref="I32:J32"/>
    <mergeCell ref="G3:I3"/>
    <mergeCell ref="F1:H1"/>
    <mergeCell ref="F2:H2"/>
    <mergeCell ref="A3:E3"/>
    <mergeCell ref="N7:N24"/>
    <mergeCell ref="A25:N25"/>
    <mergeCell ref="A26:N27"/>
    <mergeCell ref="B30:H30"/>
    <mergeCell ref="I30:J30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D12" sqref="D12"/>
    </sheetView>
  </sheetViews>
  <sheetFormatPr defaultColWidth="9.140625" defaultRowHeight="15" x14ac:dyDescent="0.25"/>
  <cols>
    <col min="1" max="1" width="11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tr">
        <f>'2016-17 Summary'!B2</f>
        <v>ECON</v>
      </c>
      <c r="F2" s="111"/>
      <c r="G2" s="111"/>
      <c r="H2" s="19">
        <f>'2016-17 Summary'!C2</f>
        <v>5.4</v>
      </c>
      <c r="I2" s="8">
        <f>SUM(I6:I43)</f>
        <v>2.4000000000000004</v>
      </c>
      <c r="J2" s="9">
        <f>SUM(J6:J43)</f>
        <v>1518</v>
      </c>
      <c r="K2" s="10">
        <f>SUM(K6:K43)</f>
        <v>50.6</v>
      </c>
      <c r="L2" s="10">
        <f>J2/I2</f>
        <v>632.49999999999989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f>'2016-17 Summary'!C2-'Summer 16'!J2-'Fall 16'!I2-'Spring 17'!I2</f>
        <v>0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 t="s">
        <v>49</v>
      </c>
      <c r="C6" s="33">
        <v>44</v>
      </c>
      <c r="D6" s="65">
        <v>42</v>
      </c>
      <c r="E6" s="33">
        <v>6</v>
      </c>
      <c r="F6" s="66">
        <f t="shared" ref="F6:F43" si="0">D6*E6</f>
        <v>252</v>
      </c>
      <c r="G6" s="34">
        <v>3</v>
      </c>
      <c r="H6" s="67">
        <v>3</v>
      </c>
      <c r="I6" s="52">
        <f t="shared" ref="I6:I43" si="1">H6*E6/15</f>
        <v>1.2</v>
      </c>
      <c r="J6" s="51">
        <f t="shared" ref="J6:J43" si="2">(F6*G6)</f>
        <v>756</v>
      </c>
      <c r="K6" s="53">
        <f>J6/30</f>
        <v>25.2</v>
      </c>
      <c r="L6" s="52">
        <f t="shared" ref="L6:L43" si="3">J6/I6</f>
        <v>630</v>
      </c>
      <c r="M6" s="84"/>
    </row>
    <row r="7" spans="1:13" ht="15.75" customHeight="1" x14ac:dyDescent="0.25">
      <c r="A7" s="33" t="s">
        <v>48</v>
      </c>
      <c r="B7" s="33" t="s">
        <v>50</v>
      </c>
      <c r="C7" s="33">
        <v>44</v>
      </c>
      <c r="D7" s="65">
        <v>42</v>
      </c>
      <c r="E7" s="33">
        <v>5</v>
      </c>
      <c r="F7" s="66">
        <f t="shared" si="0"/>
        <v>210</v>
      </c>
      <c r="G7" s="34">
        <v>3</v>
      </c>
      <c r="H7" s="67">
        <v>3</v>
      </c>
      <c r="I7" s="52">
        <f t="shared" si="1"/>
        <v>1</v>
      </c>
      <c r="J7" s="51">
        <f t="shared" si="2"/>
        <v>630</v>
      </c>
      <c r="K7" s="53">
        <f t="shared" ref="K7:K43" si="4">J7/30</f>
        <v>21</v>
      </c>
      <c r="L7" s="52">
        <f t="shared" si="3"/>
        <v>630</v>
      </c>
      <c r="M7" s="85"/>
    </row>
    <row r="8" spans="1:13" ht="15.75" customHeight="1" x14ac:dyDescent="0.25">
      <c r="A8" s="33" t="s">
        <v>48</v>
      </c>
      <c r="B8" s="76" t="s">
        <v>51</v>
      </c>
      <c r="C8" s="33">
        <v>44</v>
      </c>
      <c r="D8" s="65">
        <v>44</v>
      </c>
      <c r="E8" s="33">
        <v>1</v>
      </c>
      <c r="F8" s="66">
        <f t="shared" si="0"/>
        <v>44</v>
      </c>
      <c r="G8" s="34">
        <v>3</v>
      </c>
      <c r="H8" s="67">
        <v>3</v>
      </c>
      <c r="I8" s="52">
        <f t="shared" si="1"/>
        <v>0.2</v>
      </c>
      <c r="J8" s="51">
        <f t="shared" si="2"/>
        <v>132</v>
      </c>
      <c r="K8" s="53">
        <f t="shared" si="4"/>
        <v>4.4000000000000004</v>
      </c>
      <c r="L8" s="52">
        <f t="shared" si="3"/>
        <v>660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76"/>
      <c r="B11" s="76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6"/>
      <c r="B12" s="76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33"/>
      <c r="B13" s="76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33"/>
      <c r="B14" s="76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33"/>
      <c r="B15" s="76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33"/>
      <c r="B16" s="76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85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85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85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85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85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85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85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85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ht="61.5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95" t="s">
        <v>19</v>
      </c>
      <c r="C48" s="96"/>
      <c r="D48" s="96"/>
      <c r="E48" s="96"/>
      <c r="F48" s="96"/>
      <c r="G48" s="96"/>
      <c r="H48" s="97"/>
      <c r="I48" s="98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99" t="s">
        <v>21</v>
      </c>
      <c r="C50" s="100"/>
      <c r="D50" s="100"/>
      <c r="E50" s="100"/>
      <c r="F50" s="100"/>
      <c r="G50" s="100"/>
      <c r="H50" s="101"/>
      <c r="I50" s="102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B50:G50"/>
    <mergeCell ref="H50:I50"/>
    <mergeCell ref="F3:H3"/>
    <mergeCell ref="E1:G1"/>
    <mergeCell ref="E2:G2"/>
    <mergeCell ref="A3:D3"/>
    <mergeCell ref="M6:M43"/>
    <mergeCell ref="A44:M44"/>
    <mergeCell ref="A45:M45"/>
    <mergeCell ref="B48:G48"/>
    <mergeCell ref="H48:I48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tabSelected="1" zoomScale="90" zoomScaleNormal="90" workbookViewId="0">
      <pane ySplit="5" topLeftCell="A6" activePane="bottomLeft" state="frozen"/>
      <selection activeCell="I1" sqref="I1"/>
      <selection pane="bottomLeft" activeCell="D13" sqref="D13"/>
    </sheetView>
  </sheetViews>
  <sheetFormatPr defaultColWidth="9.140625" defaultRowHeight="15" x14ac:dyDescent="0.25"/>
  <cols>
    <col min="1" max="1" width="11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tr">
        <f>'2016-17 Summary'!B2</f>
        <v>ECON</v>
      </c>
      <c r="F2" s="111"/>
      <c r="G2" s="111"/>
      <c r="H2" s="19">
        <f>'2016-17 Summary'!C2</f>
        <v>5.4</v>
      </c>
      <c r="I2" s="8">
        <f>SUM(I6:I43)</f>
        <v>2.2000000000000002</v>
      </c>
      <c r="J2" s="20">
        <f>SUM(J6:J43)</f>
        <v>1380</v>
      </c>
      <c r="K2" s="21">
        <f>SUM(K6:K43)</f>
        <v>46</v>
      </c>
      <c r="L2" s="21">
        <f>J2/I2</f>
        <v>627.27272727272725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f>'2016-17 Summary'!C2-'Summer 16'!J2-'Fall 16'!I2-'Spring 17'!I2</f>
        <v>0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 t="s">
        <v>49</v>
      </c>
      <c r="C6" s="33">
        <v>44</v>
      </c>
      <c r="D6" s="65">
        <v>42</v>
      </c>
      <c r="E6" s="33">
        <v>6</v>
      </c>
      <c r="F6" s="66">
        <f t="shared" ref="F6:F39" si="0">D6*E6</f>
        <v>252</v>
      </c>
      <c r="G6" s="34">
        <v>3</v>
      </c>
      <c r="H6" s="67">
        <v>3</v>
      </c>
      <c r="I6" s="52">
        <f t="shared" ref="I6:I39" si="1">H6*E6/15</f>
        <v>1.2</v>
      </c>
      <c r="J6" s="51">
        <f t="shared" ref="J6:J39" si="2">(F6*G6)</f>
        <v>756</v>
      </c>
      <c r="K6" s="53">
        <f>J6/30</f>
        <v>25.2</v>
      </c>
      <c r="L6" s="52">
        <f t="shared" ref="L6:L39" si="3">J6/I6</f>
        <v>630</v>
      </c>
      <c r="M6" s="84"/>
    </row>
    <row r="7" spans="1:13" ht="15.75" customHeight="1" x14ac:dyDescent="0.25">
      <c r="A7" s="33" t="s">
        <v>48</v>
      </c>
      <c r="B7" s="33" t="s">
        <v>50</v>
      </c>
      <c r="C7" s="33">
        <v>44</v>
      </c>
      <c r="D7" s="65">
        <v>42</v>
      </c>
      <c r="E7" s="33">
        <v>4</v>
      </c>
      <c r="F7" s="66">
        <f t="shared" si="0"/>
        <v>168</v>
      </c>
      <c r="G7" s="34">
        <v>3</v>
      </c>
      <c r="H7" s="67">
        <v>3</v>
      </c>
      <c r="I7" s="52">
        <f t="shared" si="1"/>
        <v>0.8</v>
      </c>
      <c r="J7" s="51">
        <f t="shared" si="2"/>
        <v>504</v>
      </c>
      <c r="K7" s="53">
        <f t="shared" ref="K7:K39" si="4">J7/30</f>
        <v>16.8</v>
      </c>
      <c r="L7" s="52">
        <f t="shared" si="3"/>
        <v>630</v>
      </c>
      <c r="M7" s="85"/>
    </row>
    <row r="8" spans="1:13" ht="15.75" customHeight="1" x14ac:dyDescent="0.25">
      <c r="A8" s="33" t="s">
        <v>48</v>
      </c>
      <c r="B8" s="33" t="s">
        <v>52</v>
      </c>
      <c r="C8" s="33">
        <v>44</v>
      </c>
      <c r="D8" s="65">
        <v>40</v>
      </c>
      <c r="E8" s="33">
        <v>1</v>
      </c>
      <c r="F8" s="66">
        <f t="shared" si="0"/>
        <v>40</v>
      </c>
      <c r="G8" s="34">
        <v>3</v>
      </c>
      <c r="H8" s="67">
        <v>3</v>
      </c>
      <c r="I8" s="52">
        <f t="shared" si="1"/>
        <v>0.2</v>
      </c>
      <c r="J8" s="51">
        <f t="shared" si="2"/>
        <v>120</v>
      </c>
      <c r="K8" s="53">
        <f t="shared" si="4"/>
        <v>4</v>
      </c>
      <c r="L8" s="52">
        <f t="shared" si="3"/>
        <v>600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68"/>
      <c r="B11" s="69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0"/>
      <c r="B12" s="71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70"/>
      <c r="B13" s="71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70"/>
      <c r="B14" s="71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70"/>
      <c r="B15" s="71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70"/>
      <c r="B16" s="71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70"/>
      <c r="B17" s="71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70"/>
      <c r="B18" s="71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70"/>
      <c r="B19" s="71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70"/>
      <c r="B20" s="71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70"/>
      <c r="B21" s="71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68"/>
      <c r="B22" s="69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68"/>
      <c r="B23" s="69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0"/>
      <c r="B24" s="71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68"/>
      <c r="B25" s="69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68"/>
      <c r="B26" s="69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70"/>
      <c r="B27" s="71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70"/>
      <c r="B28" s="71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70"/>
      <c r="B29" s="71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70"/>
      <c r="B30" s="71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70"/>
      <c r="B31" s="71"/>
      <c r="C31" s="33"/>
      <c r="D31" s="33"/>
      <c r="E31" s="33"/>
      <c r="F31" s="66">
        <f t="shared" si="0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85"/>
    </row>
    <row r="32" spans="1:13" ht="15.75" customHeight="1" x14ac:dyDescent="0.25">
      <c r="A32" s="70"/>
      <c r="B32" s="71"/>
      <c r="C32" s="33"/>
      <c r="D32" s="33"/>
      <c r="E32" s="33"/>
      <c r="F32" s="66">
        <f t="shared" si="0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85"/>
    </row>
    <row r="33" spans="1:13" ht="15.75" customHeight="1" x14ac:dyDescent="0.25">
      <c r="A33" s="70"/>
      <c r="B33" s="71"/>
      <c r="C33" s="33"/>
      <c r="D33" s="33"/>
      <c r="E33" s="33"/>
      <c r="F33" s="66">
        <f t="shared" si="0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85"/>
    </row>
    <row r="34" spans="1:13" ht="15.75" customHeight="1" x14ac:dyDescent="0.25">
      <c r="A34" s="72"/>
      <c r="B34" s="73"/>
      <c r="C34" s="33"/>
      <c r="D34" s="33"/>
      <c r="E34" s="33"/>
      <c r="F34" s="66">
        <f t="shared" si="0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85"/>
    </row>
    <row r="35" spans="1:13" ht="15.75" customHeight="1" x14ac:dyDescent="0.25">
      <c r="A35" s="72"/>
      <c r="B35" s="73"/>
      <c r="C35" s="33"/>
      <c r="D35" s="33"/>
      <c r="E35" s="33"/>
      <c r="F35" s="66">
        <f t="shared" si="0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85"/>
    </row>
    <row r="36" spans="1:13" ht="15.75" customHeight="1" x14ac:dyDescent="0.25">
      <c r="A36" s="63"/>
      <c r="B36" s="64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74"/>
      <c r="B37" s="71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74"/>
      <c r="B38" s="75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74"/>
      <c r="B39" s="75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85"/>
    </row>
    <row r="41" spans="1:13" ht="15.75" customHeight="1" x14ac:dyDescent="0.25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85"/>
    </row>
    <row r="42" spans="1:13" ht="15.75" customHeight="1" x14ac:dyDescent="0.25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85"/>
    </row>
    <row r="43" spans="1:13" ht="15" customHeight="1" x14ac:dyDescent="0.25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s="79" customFormat="1" ht="60.75" customHeight="1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2"/>
    </row>
    <row r="46" spans="1:13" x14ac:dyDescent="0.25">
      <c r="A46" s="113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95" t="s">
        <v>19</v>
      </c>
      <c r="C49" s="96"/>
      <c r="D49" s="96"/>
      <c r="E49" s="96"/>
      <c r="F49" s="96"/>
      <c r="G49" s="96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0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50</xdr:row>
                    <xdr:rowOff>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D2" sqref="D2:F2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5.4</v>
      </c>
      <c r="D2" s="8">
        <f>SUM('Summer 16'!J2,'Fall 16'!I2,'Spring 17'!I2)</f>
        <v>5.4</v>
      </c>
      <c r="E2" s="8">
        <f>SUM('Summer 16'!K2,'Fall 16'!J2,'Spring 17'!J2)</f>
        <v>3426</v>
      </c>
      <c r="F2" s="8">
        <f>SUM('Summer 16'!L2,'Fall 16'!K2,'Spring 17'!K2)</f>
        <v>114.2</v>
      </c>
      <c r="G2" s="10">
        <f>E2/D2</f>
        <v>634.44444444444446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M2" sqref="M2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105" t="s">
        <v>26</v>
      </c>
      <c r="H1" s="106"/>
      <c r="I1" s="107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tr">
        <f>'2016-17 Summary'!B2</f>
        <v>ECON</v>
      </c>
      <c r="H2" s="127"/>
      <c r="I2" s="127"/>
      <c r="J2" s="19">
        <f>'2016-17 Summary'!C2</f>
        <v>5.4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103" t="s">
        <v>29</v>
      </c>
      <c r="I3" s="103"/>
      <c r="J3" s="104"/>
      <c r="K3" s="8">
        <f>'2016-17 Summary'!C2-'Proposed Additions'!K2-'Fall 16'!I2-'Spring 17'!I2</f>
        <v>0.79999999999999982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2015-11-03T22:07:01Z</cp:lastPrinted>
  <dcterms:created xsi:type="dcterms:W3CDTF">2013-10-25T01:46:28Z</dcterms:created>
  <dcterms:modified xsi:type="dcterms:W3CDTF">2015-12-01T17:24:42Z</dcterms:modified>
</cp:coreProperties>
</file>